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ll Parish\Desktop\Chilton\2025-26\Finance\"/>
    </mc:Choice>
  </mc:AlternateContent>
  <xr:revisionPtr revIDLastSave="0" documentId="13_ncr:1_{6871BA19-560E-47FC-88E6-E2CE0EB47582}" xr6:coauthVersionLast="47" xr6:coauthVersionMax="47" xr10:uidLastSave="{00000000-0000-0000-0000-000000000000}"/>
  <bookViews>
    <workbookView xWindow="-110" yWindow="-110" windowWidth="19420" windowHeight="10300" tabRatio="599" activeTab="2" xr2:uid="{00000000-000D-0000-FFFF-FFFF00000000}"/>
  </bookViews>
  <sheets>
    <sheet name="receiptsandpayment" sheetId="7" r:id="rId1"/>
    <sheet name="bankrec" sheetId="6" r:id="rId2"/>
    <sheet name="Budget" sheetId="9" r:id="rId3"/>
    <sheet name="Nicholas Almond" sheetId="15" r:id="rId4"/>
    <sheet name="End of Year Bank Rec" sheetId="11" r:id="rId5"/>
    <sheet name="Explanation of Variances" sheetId="16" r:id="rId6"/>
  </sheets>
  <definedNames>
    <definedName name="_xlnm._FilterDatabase" localSheetId="0" hidden="1">receiptsandpayment!$A$4:$AP$123</definedName>
    <definedName name="_xlnm.Print_Area" localSheetId="1">bankrec!$B$3:$O$28</definedName>
    <definedName name="_xlnm.Print_Area" localSheetId="2">Budget!$B$1:$E$71</definedName>
    <definedName name="_xlnm.Print_Area" localSheetId="4">'End of Year Bank Rec'!#REF!</definedName>
    <definedName name="_xlnm.Print_Area" localSheetId="0">receiptsandpayment!$A$4:$R$125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6" l="1"/>
  <c r="M15" i="6"/>
  <c r="N22" i="6"/>
  <c r="AO116" i="7"/>
  <c r="N21" i="6" s="1"/>
  <c r="AN116" i="7"/>
  <c r="AO110" i="7"/>
  <c r="M21" i="6" s="1"/>
  <c r="AN110" i="7"/>
  <c r="M22" i="6" s="1"/>
  <c r="L15" i="6" l="1"/>
  <c r="AO100" i="7"/>
  <c r="L21" i="6" s="1"/>
  <c r="AN100" i="7"/>
  <c r="L22" i="6" s="1"/>
  <c r="K15" i="6" l="1"/>
  <c r="AO91" i="7"/>
  <c r="K21" i="6" s="1"/>
  <c r="AN91" i="7"/>
  <c r="J15" i="6"/>
  <c r="AO86" i="7"/>
  <c r="J21" i="6" s="1"/>
  <c r="AN86" i="7"/>
  <c r="J22" i="6" s="1"/>
  <c r="AO70" i="7"/>
  <c r="I21" i="6" s="1"/>
  <c r="AN70" i="7"/>
  <c r="I22" i="6" s="1"/>
  <c r="I15" i="6"/>
  <c r="O123" i="7"/>
  <c r="E17" i="9" s="1"/>
  <c r="P123" i="7"/>
  <c r="E18" i="9" s="1"/>
  <c r="H15" i="6" l="1"/>
  <c r="AO56" i="7"/>
  <c r="H21" i="6" s="1"/>
  <c r="AN56" i="7"/>
  <c r="H22" i="6" s="1"/>
  <c r="AK123" i="7"/>
  <c r="E44" i="9" s="1"/>
  <c r="E71" i="9"/>
  <c r="AO49" i="7"/>
  <c r="G21" i="6" s="1"/>
  <c r="AN49" i="7"/>
  <c r="G22" i="6" s="1"/>
  <c r="G15" i="6"/>
  <c r="F15" i="6"/>
  <c r="E15" i="6"/>
  <c r="D15" i="6"/>
  <c r="AN33" i="7"/>
  <c r="F22" i="6" s="1"/>
  <c r="O15" i="6"/>
  <c r="AO33" i="7"/>
  <c r="F21" i="6" s="1"/>
  <c r="AO25" i="7"/>
  <c r="E21" i="6" s="1"/>
  <c r="AN25" i="7"/>
  <c r="E22" i="6" s="1"/>
  <c r="AO21" i="7"/>
  <c r="D21" i="6" s="1"/>
  <c r="AN21" i="7"/>
  <c r="D22" i="6" s="1"/>
  <c r="E45" i="9" l="1"/>
  <c r="O21" i="6"/>
  <c r="O22" i="6"/>
  <c r="E9" i="15"/>
  <c r="K22" i="6" l="1"/>
  <c r="N123" i="7"/>
  <c r="E16" i="9" s="1"/>
  <c r="AI32" i="16"/>
  <c r="AH32" i="16"/>
  <c r="L123" i="7" l="1"/>
  <c r="E14" i="9" s="1"/>
  <c r="AJ123" i="7"/>
  <c r="E43" i="9" s="1"/>
  <c r="E6" i="11"/>
  <c r="E5" i="11"/>
  <c r="I23" i="6" l="1"/>
  <c r="J23" i="16"/>
  <c r="D17" i="16"/>
  <c r="D15" i="16"/>
  <c r="D13" i="16"/>
  <c r="D11" i="16"/>
  <c r="D9" i="16"/>
  <c r="D7" i="16"/>
  <c r="D5" i="16"/>
  <c r="D3" i="16"/>
  <c r="U123" i="7"/>
  <c r="E8" i="15"/>
  <c r="E25" i="15"/>
  <c r="E31" i="15" s="1"/>
  <c r="E23" i="9" l="1"/>
  <c r="E30" i="15"/>
  <c r="E32" i="15" s="1"/>
  <c r="AM123" i="7" l="1"/>
  <c r="E9" i="7" l="1"/>
  <c r="S123" i="7"/>
  <c r="D49" i="9"/>
  <c r="AD123" i="7"/>
  <c r="E37" i="9" s="1"/>
  <c r="E21" i="9" l="1"/>
  <c r="AN123" i="7" l="1"/>
  <c r="AO123" i="7"/>
  <c r="T123" i="7"/>
  <c r="E22" i="9" s="1"/>
  <c r="K123" i="7" l="1"/>
  <c r="M123" i="7"/>
  <c r="E15" i="9" s="1"/>
  <c r="Q123" i="7"/>
  <c r="R123" i="7"/>
  <c r="E20" i="9" s="1"/>
  <c r="V123" i="7"/>
  <c r="E29" i="9" s="1"/>
  <c r="W123" i="7"/>
  <c r="E30" i="9" s="1"/>
  <c r="X123" i="7"/>
  <c r="E31" i="9" s="1"/>
  <c r="Y123" i="7"/>
  <c r="E32" i="9" s="1"/>
  <c r="Z123" i="7"/>
  <c r="E33" i="9" s="1"/>
  <c r="AA123" i="7"/>
  <c r="E34" i="9" s="1"/>
  <c r="AB123" i="7"/>
  <c r="E35" i="9" s="1"/>
  <c r="AC123" i="7"/>
  <c r="E36" i="9" s="1"/>
  <c r="AE123" i="7"/>
  <c r="E38" i="9" s="1"/>
  <c r="AF123" i="7"/>
  <c r="E39" i="9" s="1"/>
  <c r="AG123" i="7"/>
  <c r="E40" i="9" s="1"/>
  <c r="AH123" i="7"/>
  <c r="E41" i="9" s="1"/>
  <c r="AI123" i="7"/>
  <c r="E42" i="9" s="1"/>
  <c r="AL123" i="7"/>
  <c r="F7" i="11"/>
  <c r="K127" i="7" l="1"/>
  <c r="E49" i="9"/>
  <c r="E50" i="9" s="1"/>
  <c r="W126" i="7"/>
  <c r="D20" i="9"/>
  <c r="E19" i="9"/>
  <c r="E7" i="11"/>
  <c r="E123" i="7"/>
  <c r="F123" i="7"/>
  <c r="E13" i="9"/>
  <c r="E9" i="9"/>
  <c r="C52" i="9"/>
  <c r="D24" i="9" l="1"/>
  <c r="D52" i="9" s="1"/>
  <c r="D54" i="9" s="1"/>
  <c r="E24" i="9"/>
  <c r="E25" i="9" s="1"/>
  <c r="E60" i="9"/>
  <c r="G13" i="11" s="1"/>
  <c r="L18" i="6"/>
  <c r="I18" i="6"/>
  <c r="G18" i="6"/>
  <c r="J18" i="6"/>
  <c r="K18" i="6"/>
  <c r="F18" i="6"/>
  <c r="D18" i="6"/>
  <c r="M18" i="6"/>
  <c r="H18" i="6"/>
  <c r="O23" i="6"/>
  <c r="N23" i="6"/>
  <c r="O18" i="6"/>
  <c r="F23" i="6"/>
  <c r="K23" i="6"/>
  <c r="M23" i="6"/>
  <c r="G23" i="6"/>
  <c r="J23" i="6"/>
  <c r="H23" i="6"/>
  <c r="E23" i="6"/>
  <c r="L23" i="6"/>
  <c r="D23" i="6"/>
  <c r="N18" i="6"/>
  <c r="E18" i="6"/>
  <c r="E26" i="6" l="1"/>
  <c r="N26" i="6"/>
  <c r="L26" i="6"/>
  <c r="H26" i="6"/>
  <c r="D26" i="6"/>
  <c r="F26" i="6"/>
  <c r="O26" i="6"/>
  <c r="M26" i="6"/>
  <c r="J26" i="6"/>
  <c r="I26" i="6"/>
  <c r="G26" i="6"/>
  <c r="K26" i="6"/>
  <c r="E59" i="9"/>
  <c r="E52" i="9"/>
  <c r="E54" i="9" s="1"/>
  <c r="AO130" i="7"/>
  <c r="E61" i="9" l="1"/>
  <c r="G12" i="11"/>
  <c r="G14" i="11" s="1"/>
</calcChain>
</file>

<file path=xl/sharedStrings.xml><?xml version="1.0" encoding="utf-8"?>
<sst xmlns="http://schemas.openxmlformats.org/spreadsheetml/2006/main" count="310" uniqueCount="189">
  <si>
    <t>Total</t>
  </si>
  <si>
    <t>Precept</t>
  </si>
  <si>
    <t>TOTAL</t>
  </si>
  <si>
    <t>Change in Bank Balance (A)</t>
  </si>
  <si>
    <t>Difference(B)</t>
  </si>
  <si>
    <t>Receipts</t>
  </si>
  <si>
    <t>Payments</t>
  </si>
  <si>
    <t>Power/Statute</t>
  </si>
  <si>
    <t>1st April</t>
  </si>
  <si>
    <t>balances</t>
  </si>
  <si>
    <t>total</t>
  </si>
  <si>
    <t>date</t>
  </si>
  <si>
    <t>description</t>
  </si>
  <si>
    <t>Monthly payments</t>
  </si>
  <si>
    <t>A</t>
  </si>
  <si>
    <t>Monthly receipts</t>
  </si>
  <si>
    <t>RECEIPTS</t>
  </si>
  <si>
    <t>Insurance</t>
  </si>
  <si>
    <t>VAT</t>
  </si>
  <si>
    <t>TOTAL RECEIPTS LESS TOTAL PAYMENTS</t>
  </si>
  <si>
    <t>CLOSING BOOK BALANCE</t>
  </si>
  <si>
    <t>Budget</t>
  </si>
  <si>
    <t>Clerk salary</t>
  </si>
  <si>
    <t>HMRC PAYE</t>
  </si>
  <si>
    <t>Reclaimable VAT</t>
  </si>
  <si>
    <t>Opening Bank Balance 1st April</t>
  </si>
  <si>
    <t>Opening Book Balance - available for spend</t>
  </si>
  <si>
    <t>Internal Audit</t>
  </si>
  <si>
    <t>Reconciliation</t>
  </si>
  <si>
    <t>Add: Income</t>
  </si>
  <si>
    <t>Less: Expenditure</t>
  </si>
  <si>
    <t>Balance available at Bank</t>
  </si>
  <si>
    <t>Bank Reconciliation</t>
  </si>
  <si>
    <t>PAYMENTS</t>
  </si>
  <si>
    <t>Training</t>
  </si>
  <si>
    <t>Legal fees &amp; Data Protection/ICO</t>
  </si>
  <si>
    <t>Miscellaneous</t>
  </si>
  <si>
    <t>INCOME</t>
  </si>
  <si>
    <t>EXPENDITURE</t>
  </si>
  <si>
    <t>Grants / Donations</t>
  </si>
  <si>
    <t>Clerk / Councillor expenses</t>
  </si>
  <si>
    <t>Cash Book</t>
  </si>
  <si>
    <t>Add: Receipts in the Year</t>
  </si>
  <si>
    <t>Less: Payments in the Year</t>
  </si>
  <si>
    <t>2023/24</t>
  </si>
  <si>
    <t>Emptying dog bins</t>
  </si>
  <si>
    <t>Chilton Saver</t>
  </si>
  <si>
    <t>Interest - Chilton Saver</t>
  </si>
  <si>
    <t>Roads / Traffic Safety</t>
  </si>
  <si>
    <t>S106 Payments</t>
  </si>
  <si>
    <t>Grass Cutting</t>
  </si>
  <si>
    <t xml:space="preserve">Subscriptions - BALC, </t>
  </si>
  <si>
    <t>CHILTON PARISH COUNCIL</t>
  </si>
  <si>
    <t>BACS</t>
  </si>
  <si>
    <t>Chilton Parish Council</t>
  </si>
  <si>
    <t>Subscriptions - BALC</t>
  </si>
  <si>
    <t>Street Sweeping</t>
  </si>
  <si>
    <t>Website</t>
  </si>
  <si>
    <t>Roads / Traffic Safety (MVAS / Village Gates)</t>
  </si>
  <si>
    <t xml:space="preserve">Website </t>
  </si>
  <si>
    <t>Village Funds (Churchyard Mowing / Christmas Tree etc)</t>
  </si>
  <si>
    <t>CHILTON PARISH COUNCIL BANK RECONCILIATION</t>
  </si>
  <si>
    <t>Community</t>
  </si>
  <si>
    <t>Balance per Bank Statements as at 31 March 2024</t>
  </si>
  <si>
    <t>Village Funds (Churchyard Mowing, Christmas Tree, Christmas Lights etc)</t>
  </si>
  <si>
    <t>Estimated Depriciation of Assest</t>
  </si>
  <si>
    <t>N/A</t>
  </si>
  <si>
    <t>Income / Expenditure</t>
  </si>
  <si>
    <t>Transfer between Accounts</t>
  </si>
  <si>
    <t>Transfer Between Accounts</t>
  </si>
  <si>
    <t>Interest</t>
  </si>
  <si>
    <t>Expenditure</t>
  </si>
  <si>
    <t>Income</t>
  </si>
  <si>
    <t>Nicholas Almond Trust</t>
  </si>
  <si>
    <t>Interest - Nicholas Almond (Total)</t>
  </si>
  <si>
    <t>COIF Investment (Total)</t>
  </si>
  <si>
    <t>Nicholas Almond Donations (Total)</t>
  </si>
  <si>
    <t>COIF Investment Interest</t>
  </si>
  <si>
    <t>Oustanding Payments</t>
  </si>
  <si>
    <t>Opening Balance 1 April 2024</t>
  </si>
  <si>
    <t>Grass Cutting / Tree Work</t>
  </si>
  <si>
    <t>Misc</t>
  </si>
  <si>
    <t>Section 1</t>
  </si>
  <si>
    <t>Variance (+/-)</t>
  </si>
  <si>
    <t>Explanation of Variances</t>
  </si>
  <si>
    <t>Box 2 Precept</t>
  </si>
  <si>
    <t>No comment required</t>
  </si>
  <si>
    <t>Box 3                                               Other income</t>
  </si>
  <si>
    <t xml:space="preserve">Box 4      Staff Costs </t>
  </si>
  <si>
    <t>Box 5     Loan Interest</t>
  </si>
  <si>
    <t>Box 6   Other Payments</t>
  </si>
  <si>
    <r>
      <t xml:space="preserve">Box 7   </t>
    </r>
    <r>
      <rPr>
        <sz val="7"/>
        <color theme="1"/>
        <rFont val="Calibri"/>
        <family val="2"/>
        <scheme val="minor"/>
      </rPr>
      <t>Balances C/Fwd</t>
    </r>
  </si>
  <si>
    <t>Box 9      Fixed Assets</t>
  </si>
  <si>
    <t>Box 10                                            Total Borrowings</t>
  </si>
  <si>
    <t>Bucks Council - Precept</t>
  </si>
  <si>
    <t>2024/25</t>
  </si>
  <si>
    <t>Year to Date 2024/25</t>
  </si>
  <si>
    <t>1.1 Bank Reconciliation Financial Year Ending 31 March 2025</t>
  </si>
  <si>
    <t>Net Balance as at 31 March 2025</t>
  </si>
  <si>
    <t>Closing Balance per Cash Book as at 31 March 2025</t>
  </si>
  <si>
    <t>Green Spaces</t>
  </si>
  <si>
    <t>Bernwode - Grass Cutting</t>
  </si>
  <si>
    <t>CCLA Investment</t>
  </si>
  <si>
    <t>Green Spaces Account</t>
  </si>
  <si>
    <t xml:space="preserve">Green Spaces </t>
  </si>
  <si>
    <t>Devolved Services</t>
  </si>
  <si>
    <t>Minus Transfer Between Accounts</t>
  </si>
  <si>
    <t>R Damerell - Clerk Salary</t>
  </si>
  <si>
    <t>Balance at Bank 1st April 2024</t>
  </si>
  <si>
    <t>Nick Wasey - Repayment for returned Goal Posts</t>
  </si>
  <si>
    <t>Interest - Green Spaces</t>
  </si>
  <si>
    <t>Chilton Green Spaces Donation</t>
  </si>
  <si>
    <t>Cake Sale</t>
  </si>
  <si>
    <t>Thame Shed - Chilton Bench</t>
  </si>
  <si>
    <t>Lloyds</t>
  </si>
  <si>
    <t>Chilton Churchyard - Donation</t>
  </si>
  <si>
    <t>R Damerell - Posts reimbursement</t>
  </si>
  <si>
    <t>R Damerell - March 25 Salary</t>
  </si>
  <si>
    <t>Oakley Parish Council - Digester response contribution</t>
  </si>
  <si>
    <t>ICO - GDPR</t>
  </si>
  <si>
    <t>Green Space Grant</t>
  </si>
  <si>
    <t>Sumup - Green Space Event</t>
  </si>
  <si>
    <t>Precision mowing - Grass work</t>
  </si>
  <si>
    <t>Fairhive Mgt - Green Spaces Grant</t>
  </si>
  <si>
    <t>2025/26</t>
  </si>
  <si>
    <t>Bridget Knight - Internal Audit</t>
  </si>
  <si>
    <t>BWP - Website Hosting</t>
  </si>
  <si>
    <t>Zurich - Insurance</t>
  </si>
  <si>
    <t>Jack Mauger - Bus Shelter repiar</t>
  </si>
  <si>
    <t>Grants / Donations / Fundraising</t>
  </si>
  <si>
    <t>Landmark - Deposit</t>
  </si>
  <si>
    <t>Village Trail Fund Raising</t>
  </si>
  <si>
    <t>Lloyds Treasurers</t>
  </si>
  <si>
    <t>Lloyds Green Space</t>
  </si>
  <si>
    <t>Lloyds Chilton Saver</t>
  </si>
  <si>
    <t>Oxford Oak Tree Surgery - Tree Work</t>
  </si>
  <si>
    <t>Clerk Salary - June 2025</t>
  </si>
  <si>
    <t>Service Charges</t>
  </si>
  <si>
    <t>Transfer from Barclays Chilton Saver</t>
  </si>
  <si>
    <t>Transfer from Barclays Green Space</t>
  </si>
  <si>
    <t>Transfer from Barclays Community Account</t>
  </si>
  <si>
    <t>Transfer from Lloyds Green Space to Lloyds Treasurers</t>
  </si>
  <si>
    <t>A Kingsley Donation</t>
  </si>
  <si>
    <t>N Wasey - Just Giving Donations</t>
  </si>
  <si>
    <t>Oxford Oak Tree Surgery - Tree planting</t>
  </si>
  <si>
    <t>Pointer Butcher - Chilathalon Hot dogs</t>
  </si>
  <si>
    <t>Green Space Donation</t>
  </si>
  <si>
    <t>Landmark - Final Payment</t>
  </si>
  <si>
    <t>Community Board Grant - Green Space project</t>
  </si>
  <si>
    <t>BC Payment</t>
  </si>
  <si>
    <t>Chilton Club</t>
  </si>
  <si>
    <t xml:space="preserve">Interest </t>
  </si>
  <si>
    <t>Bucks Council - Election Costs</t>
  </si>
  <si>
    <t>BALC - Subs</t>
  </si>
  <si>
    <t>K Heald - Green Space Plaque</t>
  </si>
  <si>
    <t>PKF Littlejohn</t>
  </si>
  <si>
    <t>N Wasey - Plants for planter</t>
  </si>
  <si>
    <t>Zurich Insurance rebate</t>
  </si>
  <si>
    <t>Interest - Green Spaces (Lloyds)</t>
  </si>
  <si>
    <t>Interest - Chilton Saver (Lloyds)</t>
  </si>
  <si>
    <t>Wicksteed - Green Space Play Equipment</t>
  </si>
  <si>
    <t>Chilton Churchyard Mowing Grant</t>
  </si>
  <si>
    <t>Dog Lead hooks - Green Space</t>
  </si>
  <si>
    <t>BWP Creative - Website</t>
  </si>
  <si>
    <t>Claire Sparks - GS Opening refreshements</t>
  </si>
  <si>
    <t>Transfer from Barclays</t>
  </si>
  <si>
    <t>Transfer from GS to Treasurer</t>
  </si>
  <si>
    <t>Transfer from Green Space to Treasurer</t>
  </si>
  <si>
    <t>Transfer from Green Space to Treasurer - Refreshments</t>
  </si>
  <si>
    <t>HMRC VAT reclaim</t>
  </si>
  <si>
    <t>Transfer from Barclays Treasurer to Barcl GS</t>
  </si>
  <si>
    <t>R Damerell - Clerk Salary - Oct</t>
  </si>
  <si>
    <t>R Damerell - Wreaths</t>
  </si>
  <si>
    <t>Balance at Bank - Available at 30-11-25</t>
  </si>
  <si>
    <t>Bucks Council - Devolved Service Payment</t>
  </si>
  <si>
    <t>Chilton Home Farms</t>
  </si>
  <si>
    <t xml:space="preserve">Service Charges </t>
  </si>
  <si>
    <t>R Damerell - Clerk Salary (November)</t>
  </si>
  <si>
    <t>Robert Damerell - December</t>
  </si>
  <si>
    <t>Transfer from Closure of Barclays account</t>
  </si>
  <si>
    <t>Nick Wasey - Irrigation Pipes</t>
  </si>
  <si>
    <t>Oxford Oak - Easington Tree</t>
  </si>
  <si>
    <t>The Great Greenery</t>
  </si>
  <si>
    <t>Bank Charges</t>
  </si>
  <si>
    <t>Transfer from Barclays Account</t>
  </si>
  <si>
    <t>Bucks Council - Dog Bins</t>
  </si>
  <si>
    <t>Chilton Club - Green Space Reimbursement</t>
  </si>
  <si>
    <t>S Aubrey - Fletcher - Contribution</t>
  </si>
  <si>
    <t>Balance at Bank - Available at 28-02-26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</si>
</sst>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£&quot;#,##0.00"/>
    <numFmt numFmtId="165" formatCode="m/d"/>
    <numFmt numFmtId="166" formatCode="&quot;£&quot;#,##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u val="singleAccounting"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6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4" xfId="0" applyFont="1" applyBorder="1"/>
    <xf numFmtId="0" fontId="4" fillId="0" borderId="0" xfId="0" applyFont="1"/>
    <xf numFmtId="0" fontId="3" fillId="0" borderId="5" xfId="0" applyFont="1" applyBorder="1"/>
    <xf numFmtId="0" fontId="3" fillId="0" borderId="6" xfId="0" applyFont="1" applyBorder="1"/>
    <xf numFmtId="0" fontId="4" fillId="0" borderId="0" xfId="0" applyFont="1" applyAlignment="1">
      <alignment textRotation="90" wrapText="1"/>
    </xf>
    <xf numFmtId="4" fontId="4" fillId="0" borderId="0" xfId="0" applyNumberFormat="1" applyFont="1"/>
    <xf numFmtId="0" fontId="4" fillId="0" borderId="3" xfId="0" applyFont="1" applyBorder="1"/>
    <xf numFmtId="164" fontId="4" fillId="0" borderId="3" xfId="0" applyNumberFormat="1" applyFont="1" applyBorder="1"/>
    <xf numFmtId="164" fontId="3" fillId="2" borderId="9" xfId="0" applyNumberFormat="1" applyFont="1" applyFill="1" applyBorder="1"/>
    <xf numFmtId="164" fontId="3" fillId="2" borderId="5" xfId="0" applyNumberFormat="1" applyFont="1" applyFill="1" applyBorder="1"/>
    <xf numFmtId="4" fontId="3" fillId="2" borderId="5" xfId="0" applyNumberFormat="1" applyFont="1" applyFill="1" applyBorder="1"/>
    <xf numFmtId="14" fontId="3" fillId="0" borderId="1" xfId="0" applyNumberFormat="1" applyFont="1" applyBorder="1"/>
    <xf numFmtId="164" fontId="5" fillId="0" borderId="1" xfId="0" applyNumberFormat="1" applyFont="1" applyBorder="1"/>
    <xf numFmtId="4" fontId="3" fillId="0" borderId="0" xfId="0" applyNumberFormat="1" applyFont="1"/>
    <xf numFmtId="164" fontId="4" fillId="0" borderId="0" xfId="0" applyNumberFormat="1" applyFont="1"/>
    <xf numFmtId="4" fontId="3" fillId="2" borderId="0" xfId="0" applyNumberFormat="1" applyFont="1" applyFill="1"/>
    <xf numFmtId="0" fontId="3" fillId="2" borderId="0" xfId="0" applyFont="1" applyFill="1"/>
    <xf numFmtId="0" fontId="3" fillId="0" borderId="2" xfId="0" applyFont="1" applyBorder="1" applyAlignment="1">
      <alignment horizontal="center" textRotation="90" wrapText="1"/>
    </xf>
    <xf numFmtId="0" fontId="3" fillId="2" borderId="17" xfId="0" applyFont="1" applyFill="1" applyBorder="1" applyAlignment="1">
      <alignment textRotation="90" wrapText="1"/>
    </xf>
    <xf numFmtId="0" fontId="4" fillId="0" borderId="0" xfId="0" applyFont="1" applyAlignment="1">
      <alignment wrapText="1"/>
    </xf>
    <xf numFmtId="43" fontId="6" fillId="0" borderId="18" xfId="0" applyNumberFormat="1" applyFont="1" applyBorder="1"/>
    <xf numFmtId="0" fontId="6" fillId="0" borderId="18" xfId="0" applyFont="1" applyBorder="1"/>
    <xf numFmtId="43" fontId="6" fillId="0" borderId="1" xfId="0" applyNumberFormat="1" applyFont="1" applyBorder="1"/>
    <xf numFmtId="0" fontId="6" fillId="0" borderId="1" xfId="0" applyFont="1" applyBorder="1"/>
    <xf numFmtId="43" fontId="6" fillId="0" borderId="2" xfId="0" applyNumberFormat="1" applyFont="1" applyBorder="1"/>
    <xf numFmtId="0" fontId="6" fillId="0" borderId="2" xfId="0" applyFont="1" applyBorder="1"/>
    <xf numFmtId="43" fontId="5" fillId="0" borderId="1" xfId="0" applyNumberFormat="1" applyFont="1" applyBorder="1"/>
    <xf numFmtId="43" fontId="6" fillId="0" borderId="20" xfId="0" applyNumberFormat="1" applyFont="1" applyBorder="1"/>
    <xf numFmtId="0" fontId="6" fillId="0" borderId="0" xfId="0" applyFont="1"/>
    <xf numFmtId="4" fontId="6" fillId="0" borderId="0" xfId="0" applyNumberFormat="1" applyFont="1"/>
    <xf numFmtId="164" fontId="6" fillId="0" borderId="0" xfId="0" applyNumberFormat="1" applyFont="1"/>
    <xf numFmtId="4" fontId="6" fillId="2" borderId="0" xfId="0" applyNumberFormat="1" applyFont="1" applyFill="1"/>
    <xf numFmtId="0" fontId="6" fillId="2" borderId="0" xfId="0" applyFont="1" applyFill="1"/>
    <xf numFmtId="0" fontId="4" fillId="0" borderId="18" xfId="0" applyFont="1" applyBorder="1"/>
    <xf numFmtId="164" fontId="4" fillId="0" borderId="18" xfId="0" applyNumberFormat="1" applyFont="1" applyBorder="1"/>
    <xf numFmtId="16" fontId="4" fillId="0" borderId="13" xfId="0" applyNumberFormat="1" applyFont="1" applyBorder="1"/>
    <xf numFmtId="165" fontId="4" fillId="0" borderId="13" xfId="0" applyNumberFormat="1" applyFont="1" applyBorder="1"/>
    <xf numFmtId="165" fontId="3" fillId="0" borderId="22" xfId="0" applyNumberFormat="1" applyFont="1" applyBorder="1" applyAlignment="1">
      <alignment horizontal="center" textRotation="90" wrapText="1"/>
    </xf>
    <xf numFmtId="16" fontId="4" fillId="0" borderId="23" xfId="0" applyNumberFormat="1" applyFont="1" applyBorder="1"/>
    <xf numFmtId="16" fontId="3" fillId="0" borderId="13" xfId="0" applyNumberFormat="1" applyFont="1" applyBorder="1"/>
    <xf numFmtId="16" fontId="4" fillId="0" borderId="10" xfId="0" applyNumberFormat="1" applyFont="1" applyBorder="1"/>
    <xf numFmtId="0" fontId="4" fillId="0" borderId="20" xfId="0" applyFont="1" applyBorder="1"/>
    <xf numFmtId="164" fontId="4" fillId="0" borderId="20" xfId="0" applyNumberFormat="1" applyFont="1" applyBorder="1"/>
    <xf numFmtId="0" fontId="5" fillId="2" borderId="24" xfId="0" applyFont="1" applyFill="1" applyBorder="1" applyAlignment="1">
      <alignment textRotation="90" wrapText="1"/>
    </xf>
    <xf numFmtId="164" fontId="5" fillId="2" borderId="13" xfId="0" applyNumberFormat="1" applyFont="1" applyFill="1" applyBorder="1"/>
    <xf numFmtId="164" fontId="5" fillId="2" borderId="23" xfId="0" applyNumberFormat="1" applyFont="1" applyFill="1" applyBorder="1"/>
    <xf numFmtId="4" fontId="5" fillId="2" borderId="13" xfId="0" applyNumberFormat="1" applyFont="1" applyFill="1" applyBorder="1"/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164" fontId="3" fillId="0" borderId="0" xfId="0" applyNumberFormat="1" applyFont="1"/>
    <xf numFmtId="16" fontId="4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0" fontId="3" fillId="0" borderId="3" xfId="0" applyFont="1" applyBorder="1"/>
    <xf numFmtId="0" fontId="8" fillId="0" borderId="1" xfId="0" applyFont="1" applyBorder="1"/>
    <xf numFmtId="0" fontId="1" fillId="0" borderId="18" xfId="0" applyFont="1" applyBorder="1"/>
    <xf numFmtId="164" fontId="9" fillId="0" borderId="1" xfId="0" applyNumberFormat="1" applyFont="1" applyBorder="1"/>
    <xf numFmtId="43" fontId="10" fillId="0" borderId="2" xfId="0" applyNumberFormat="1" applyFont="1" applyBorder="1"/>
    <xf numFmtId="4" fontId="5" fillId="2" borderId="10" xfId="0" applyNumberFormat="1" applyFont="1" applyFill="1" applyBorder="1"/>
    <xf numFmtId="4" fontId="3" fillId="2" borderId="27" xfId="0" applyNumberFormat="1" applyFont="1" applyFill="1" applyBorder="1"/>
    <xf numFmtId="0" fontId="3" fillId="0" borderId="7" xfId="0" applyFont="1" applyBorder="1" applyAlignment="1">
      <alignment horizontal="center" textRotation="90" wrapText="1"/>
    </xf>
    <xf numFmtId="0" fontId="6" fillId="0" borderId="19" xfId="0" quotePrefix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3" fillId="0" borderId="2" xfId="0" applyNumberFormat="1" applyFont="1" applyBorder="1"/>
    <xf numFmtId="164" fontId="4" fillId="0" borderId="2" xfId="0" applyNumberFormat="1" applyFont="1" applyBorder="1"/>
    <xf numFmtId="164" fontId="3" fillId="0" borderId="24" xfId="0" applyNumberFormat="1" applyFont="1" applyBorder="1" applyAlignment="1">
      <alignment horizontal="center" textRotation="90" wrapText="1"/>
    </xf>
    <xf numFmtId="164" fontId="3" fillId="0" borderId="16" xfId="0" applyNumberFormat="1" applyFont="1" applyBorder="1" applyAlignment="1">
      <alignment horizontal="center" textRotation="90" wrapText="1"/>
    </xf>
    <xf numFmtId="164" fontId="7" fillId="0" borderId="13" xfId="0" applyNumberFormat="1" applyFont="1" applyBorder="1"/>
    <xf numFmtId="164" fontId="3" fillId="0" borderId="32" xfId="0" applyNumberFormat="1" applyFont="1" applyBorder="1"/>
    <xf numFmtId="164" fontId="6" fillId="6" borderId="3" xfId="0" applyNumberFormat="1" applyFont="1" applyFill="1" applyBorder="1"/>
    <xf numFmtId="4" fontId="11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 wrapText="1"/>
    </xf>
    <xf numFmtId="4" fontId="12" fillId="0" borderId="0" xfId="0" applyNumberFormat="1" applyFont="1"/>
    <xf numFmtId="4" fontId="16" fillId="0" borderId="0" xfId="0" applyNumberFormat="1" applyFont="1"/>
    <xf numFmtId="4" fontId="17" fillId="0" borderId="0" xfId="0" applyNumberFormat="1" applyFont="1"/>
    <xf numFmtId="4" fontId="1" fillId="0" borderId="0" xfId="0" applyNumberFormat="1" applyFont="1"/>
    <xf numFmtId="0" fontId="18" fillId="0" borderId="0" xfId="0" applyFont="1"/>
    <xf numFmtId="0" fontId="19" fillId="0" borderId="0" xfId="0" applyFont="1"/>
    <xf numFmtId="14" fontId="18" fillId="0" borderId="0" xfId="0" applyNumberFormat="1" applyFont="1"/>
    <xf numFmtId="0" fontId="19" fillId="0" borderId="1" xfId="0" applyFont="1" applyBorder="1"/>
    <xf numFmtId="14" fontId="19" fillId="0" borderId="1" xfId="0" applyNumberFormat="1" applyFont="1" applyBorder="1"/>
    <xf numFmtId="14" fontId="19" fillId="0" borderId="1" xfId="0" applyNumberFormat="1" applyFont="1" applyBorder="1" applyAlignment="1">
      <alignment horizontal="right"/>
    </xf>
    <xf numFmtId="14" fontId="19" fillId="0" borderId="0" xfId="0" applyNumberFormat="1" applyFont="1"/>
    <xf numFmtId="0" fontId="18" fillId="0" borderId="2" xfId="0" applyFont="1" applyBorder="1"/>
    <xf numFmtId="0" fontId="20" fillId="0" borderId="0" xfId="0" applyFont="1"/>
    <xf numFmtId="4" fontId="20" fillId="3" borderId="25" xfId="0" applyNumberFormat="1" applyFont="1" applyFill="1" applyBorder="1"/>
    <xf numFmtId="4" fontId="18" fillId="3" borderId="7" xfId="0" applyNumberFormat="1" applyFont="1" applyFill="1" applyBorder="1"/>
    <xf numFmtId="4" fontId="20" fillId="3" borderId="7" xfId="0" applyNumberFormat="1" applyFont="1" applyFill="1" applyBorder="1"/>
    <xf numFmtId="0" fontId="18" fillId="3" borderId="22" xfId="0" applyFont="1" applyFill="1" applyBorder="1"/>
    <xf numFmtId="0" fontId="19" fillId="3" borderId="26" xfId="0" applyFont="1" applyFill="1" applyBorder="1"/>
    <xf numFmtId="4" fontId="19" fillId="3" borderId="31" xfId="0" applyNumberFormat="1" applyFont="1" applyFill="1" applyBorder="1"/>
    <xf numFmtId="4" fontId="19" fillId="0" borderId="0" xfId="0" applyNumberFormat="1" applyFont="1"/>
    <xf numFmtId="0" fontId="18" fillId="0" borderId="25" xfId="0" applyFont="1" applyBorder="1"/>
    <xf numFmtId="4" fontId="18" fillId="0" borderId="15" xfId="0" applyNumberFormat="1" applyFont="1" applyBorder="1"/>
    <xf numFmtId="4" fontId="18" fillId="0" borderId="28" xfId="0" applyNumberFormat="1" applyFont="1" applyBorder="1"/>
    <xf numFmtId="0" fontId="18" fillId="0" borderId="3" xfId="0" applyFont="1" applyBorder="1"/>
    <xf numFmtId="4" fontId="18" fillId="0" borderId="3" xfId="0" applyNumberFormat="1" applyFont="1" applyBorder="1"/>
    <xf numFmtId="164" fontId="18" fillId="0" borderId="0" xfId="0" applyNumberFormat="1" applyFont="1"/>
    <xf numFmtId="4" fontId="18" fillId="0" borderId="1" xfId="0" applyNumberFormat="1" applyFont="1" applyBorder="1"/>
    <xf numFmtId="4" fontId="18" fillId="0" borderId="2" xfId="0" applyNumberFormat="1" applyFont="1" applyBorder="1"/>
    <xf numFmtId="4" fontId="18" fillId="0" borderId="25" xfId="0" applyNumberFormat="1" applyFont="1" applyBorder="1"/>
    <xf numFmtId="0" fontId="18" fillId="0" borderId="11" xfId="0" applyFont="1" applyBorder="1"/>
    <xf numFmtId="4" fontId="18" fillId="0" borderId="11" xfId="0" applyNumberFormat="1" applyFont="1" applyBorder="1"/>
    <xf numFmtId="0" fontId="18" fillId="4" borderId="12" xfId="0" applyFont="1" applyFill="1" applyBorder="1"/>
    <xf numFmtId="4" fontId="18" fillId="4" borderId="18" xfId="0" applyNumberFormat="1" applyFont="1" applyFill="1" applyBorder="1"/>
    <xf numFmtId="0" fontId="20" fillId="4" borderId="13" xfId="0" applyFont="1" applyFill="1" applyBorder="1"/>
    <xf numFmtId="4" fontId="20" fillId="4" borderId="5" xfId="0" applyNumberFormat="1" applyFont="1" applyFill="1" applyBorder="1"/>
    <xf numFmtId="4" fontId="20" fillId="4" borderId="1" xfId="0" applyNumberFormat="1" applyFont="1" applyFill="1" applyBorder="1"/>
    <xf numFmtId="0" fontId="19" fillId="4" borderId="10" xfId="0" applyFont="1" applyFill="1" applyBorder="1"/>
    <xf numFmtId="4" fontId="19" fillId="4" borderId="20" xfId="0" applyNumberFormat="1" applyFont="1" applyFill="1" applyBorder="1"/>
    <xf numFmtId="0" fontId="18" fillId="0" borderId="14" xfId="0" applyFont="1" applyBorder="1"/>
    <xf numFmtId="4" fontId="18" fillId="0" borderId="29" xfId="0" applyNumberFormat="1" applyFont="1" applyBorder="1"/>
    <xf numFmtId="4" fontId="18" fillId="0" borderId="0" xfId="0" applyNumberFormat="1" applyFont="1"/>
    <xf numFmtId="0" fontId="18" fillId="0" borderId="8" xfId="0" applyFont="1" applyBorder="1"/>
    <xf numFmtId="4" fontId="18" fillId="0" borderId="30" xfId="0" applyNumberFormat="1" applyFont="1" applyBorder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64" fontId="21" fillId="0" borderId="0" xfId="0" applyNumberFormat="1" applyFont="1"/>
    <xf numFmtId="0" fontId="22" fillId="0" borderId="0" xfId="0" quotePrefix="1" applyFont="1" applyAlignment="1">
      <alignment horizontal="center"/>
    </xf>
    <xf numFmtId="0" fontId="21" fillId="0" borderId="0" xfId="0" quotePrefix="1" applyFont="1" applyAlignment="1">
      <alignment horizontal="center"/>
    </xf>
    <xf numFmtId="164" fontId="22" fillId="0" borderId="0" xfId="0" applyNumberFormat="1" applyFont="1"/>
    <xf numFmtId="0" fontId="18" fillId="4" borderId="0" xfId="0" applyFont="1" applyFill="1"/>
    <xf numFmtId="164" fontId="3" fillId="0" borderId="11" xfId="0" applyNumberFormat="1" applyFont="1" applyBorder="1"/>
    <xf numFmtId="164" fontId="1" fillId="0" borderId="13" xfId="0" applyNumberFormat="1" applyFont="1" applyBorder="1"/>
    <xf numFmtId="16" fontId="1" fillId="0" borderId="1" xfId="0" applyNumberFormat="1" applyFont="1" applyBorder="1"/>
    <xf numFmtId="164" fontId="7" fillId="0" borderId="1" xfId="0" applyNumberFormat="1" applyFont="1" applyBorder="1"/>
    <xf numFmtId="164" fontId="5" fillId="7" borderId="13" xfId="0" applyNumberFormat="1" applyFont="1" applyFill="1" applyBorder="1"/>
    <xf numFmtId="164" fontId="3" fillId="7" borderId="5" xfId="0" applyNumberFormat="1" applyFont="1" applyFill="1" applyBorder="1"/>
    <xf numFmtId="0" fontId="1" fillId="0" borderId="12" xfId="0" applyFont="1" applyBorder="1"/>
    <xf numFmtId="0" fontId="1" fillId="0" borderId="1" xfId="0" applyFont="1" applyBorder="1" applyAlignment="1">
      <alignment wrapText="1"/>
    </xf>
    <xf numFmtId="164" fontId="1" fillId="0" borderId="21" xfId="0" applyNumberFormat="1" applyFont="1" applyBorder="1"/>
    <xf numFmtId="0" fontId="1" fillId="0" borderId="0" xfId="0" applyFont="1"/>
    <xf numFmtId="0" fontId="23" fillId="0" borderId="0" xfId="0" applyFont="1"/>
    <xf numFmtId="4" fontId="0" fillId="0" borderId="0" xfId="0" applyNumberFormat="1"/>
    <xf numFmtId="4" fontId="24" fillId="0" borderId="0" xfId="0" applyNumberFormat="1" applyFont="1"/>
    <xf numFmtId="4" fontId="0" fillId="0" borderId="33" xfId="0" applyNumberFormat="1" applyBorder="1"/>
    <xf numFmtId="4" fontId="23" fillId="0" borderId="33" xfId="0" applyNumberFormat="1" applyFont="1" applyBorder="1"/>
    <xf numFmtId="4" fontId="0" fillId="0" borderId="35" xfId="0" applyNumberFormat="1" applyBorder="1"/>
    <xf numFmtId="4" fontId="20" fillId="3" borderId="1" xfId="0" applyNumberFormat="1" applyFont="1" applyFill="1" applyBorder="1"/>
    <xf numFmtId="4" fontId="20" fillId="3" borderId="2" xfId="0" applyNumberFormat="1" applyFont="1" applyFill="1" applyBorder="1"/>
    <xf numFmtId="4" fontId="20" fillId="3" borderId="20" xfId="0" applyNumberFormat="1" applyFont="1" applyFill="1" applyBorder="1"/>
    <xf numFmtId="0" fontId="18" fillId="3" borderId="1" xfId="0" applyFont="1" applyFill="1" applyBorder="1"/>
    <xf numFmtId="4" fontId="18" fillId="3" borderId="1" xfId="0" applyNumberFormat="1" applyFont="1" applyFill="1" applyBorder="1"/>
    <xf numFmtId="164" fontId="3" fillId="8" borderId="34" xfId="0" applyNumberFormat="1" applyFont="1" applyFill="1" applyBorder="1" applyAlignment="1">
      <alignment horizontal="center" textRotation="90" wrapText="1"/>
    </xf>
    <xf numFmtId="164" fontId="3" fillId="8" borderId="2" xfId="0" applyNumberFormat="1" applyFont="1" applyFill="1" applyBorder="1" applyAlignment="1">
      <alignment horizontal="center" textRotation="90" wrapText="1"/>
    </xf>
    <xf numFmtId="164" fontId="4" fillId="8" borderId="21" xfId="0" applyNumberFormat="1" applyFont="1" applyFill="1" applyBorder="1"/>
    <xf numFmtId="164" fontId="4" fillId="8" borderId="1" xfId="0" applyNumberFormat="1" applyFont="1" applyFill="1" applyBorder="1"/>
    <xf numFmtId="164" fontId="1" fillId="8" borderId="21" xfId="0" applyNumberFormat="1" applyFont="1" applyFill="1" applyBorder="1"/>
    <xf numFmtId="164" fontId="1" fillId="8" borderId="1" xfId="0" applyNumberFormat="1" applyFont="1" applyFill="1" applyBorder="1"/>
    <xf numFmtId="164" fontId="4" fillId="8" borderId="30" xfId="0" applyNumberFormat="1" applyFont="1" applyFill="1" applyBorder="1"/>
    <xf numFmtId="164" fontId="4" fillId="8" borderId="3" xfId="0" applyNumberFormat="1" applyFont="1" applyFill="1" applyBorder="1"/>
    <xf numFmtId="164" fontId="3" fillId="5" borderId="21" xfId="0" applyNumberFormat="1" applyFont="1" applyFill="1" applyBorder="1"/>
    <xf numFmtId="164" fontId="3" fillId="8" borderId="15" xfId="0" applyNumberFormat="1" applyFont="1" applyFill="1" applyBorder="1" applyAlignment="1">
      <alignment horizontal="center" textRotation="90" wrapText="1"/>
    </xf>
    <xf numFmtId="0" fontId="1" fillId="0" borderId="19" xfId="0" quotePrefix="1" applyFont="1" applyBorder="1" applyAlignment="1">
      <alignment horizontal="center"/>
    </xf>
    <xf numFmtId="0" fontId="5" fillId="9" borderId="16" xfId="0" applyFont="1" applyFill="1" applyBorder="1" applyAlignment="1">
      <alignment horizontal="center" textRotation="90" wrapText="1"/>
    </xf>
    <xf numFmtId="0" fontId="5" fillId="9" borderId="15" xfId="0" applyFont="1" applyFill="1" applyBorder="1" applyAlignment="1">
      <alignment horizontal="center" textRotation="90" wrapText="1"/>
    </xf>
    <xf numFmtId="4" fontId="5" fillId="9" borderId="16" xfId="0" applyNumberFormat="1" applyFont="1" applyFill="1" applyBorder="1" applyAlignment="1">
      <alignment horizontal="center" textRotation="90" wrapText="1"/>
    </xf>
    <xf numFmtId="164" fontId="7" fillId="9" borderId="1" xfId="0" applyNumberFormat="1" applyFont="1" applyFill="1" applyBorder="1"/>
    <xf numFmtId="164" fontId="7" fillId="9" borderId="21" xfId="0" applyNumberFormat="1" applyFont="1" applyFill="1" applyBorder="1"/>
    <xf numFmtId="4" fontId="5" fillId="9" borderId="29" xfId="0" applyNumberFormat="1" applyFont="1" applyFill="1" applyBorder="1" applyAlignment="1">
      <alignment horizontal="center" textRotation="90" wrapText="1"/>
    </xf>
    <xf numFmtId="164" fontId="6" fillId="6" borderId="30" xfId="0" applyNumberFormat="1" applyFont="1" applyFill="1" applyBorder="1"/>
    <xf numFmtId="43" fontId="6" fillId="0" borderId="21" xfId="0" applyNumberFormat="1" applyFont="1" applyBorder="1"/>
    <xf numFmtId="164" fontId="5" fillId="0" borderId="21" xfId="0" applyNumberFormat="1" applyFont="1" applyBorder="1"/>
    <xf numFmtId="43" fontId="6" fillId="0" borderId="36" xfId="0" applyNumberFormat="1" applyFont="1" applyBorder="1"/>
    <xf numFmtId="4" fontId="25" fillId="0" borderId="0" xfId="0" applyNumberFormat="1" applyFont="1"/>
    <xf numFmtId="4" fontId="12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4" fontId="15" fillId="0" borderId="1" xfId="0" applyNumberFormat="1" applyFont="1" applyBorder="1" applyAlignment="1">
      <alignment horizontal="right"/>
    </xf>
    <xf numFmtId="4" fontId="16" fillId="0" borderId="1" xfId="1" applyNumberFormat="1" applyFont="1" applyFill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14" fontId="3" fillId="0" borderId="1" xfId="0" quotePrefix="1" applyNumberFormat="1" applyFont="1" applyBorder="1" applyAlignment="1">
      <alignment horizontal="center"/>
    </xf>
    <xf numFmtId="4" fontId="13" fillId="0" borderId="1" xfId="0" applyNumberFormat="1" applyFont="1" applyBorder="1"/>
    <xf numFmtId="4" fontId="12" fillId="0" borderId="1" xfId="0" applyNumberFormat="1" applyFont="1" applyBorder="1"/>
    <xf numFmtId="4" fontId="3" fillId="0" borderId="1" xfId="0" applyNumberFormat="1" applyFont="1" applyBorder="1"/>
    <xf numFmtId="4" fontId="11" fillId="0" borderId="1" xfId="0" applyNumberFormat="1" applyFont="1" applyBorder="1"/>
    <xf numFmtId="4" fontId="14" fillId="0" borderId="1" xfId="0" applyNumberFormat="1" applyFont="1" applyBorder="1"/>
    <xf numFmtId="4" fontId="1" fillId="0" borderId="1" xfId="0" applyNumberFormat="1" applyFont="1" applyBorder="1"/>
    <xf numFmtId="4" fontId="16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wrapText="1"/>
    </xf>
    <xf numFmtId="4" fontId="17" fillId="0" borderId="1" xfId="0" applyNumberFormat="1" applyFont="1" applyBorder="1"/>
    <xf numFmtId="4" fontId="12" fillId="10" borderId="1" xfId="0" applyNumberFormat="1" applyFont="1" applyFill="1" applyBorder="1" applyAlignment="1">
      <alignment horizontal="center"/>
    </xf>
    <xf numFmtId="4" fontId="12" fillId="10" borderId="1" xfId="0" quotePrefix="1" applyNumberFormat="1" applyFont="1" applyFill="1" applyBorder="1" applyAlignment="1">
      <alignment horizontal="center"/>
    </xf>
    <xf numFmtId="49" fontId="3" fillId="10" borderId="1" xfId="0" quotePrefix="1" applyNumberFormat="1" applyFont="1" applyFill="1" applyBorder="1" applyAlignment="1">
      <alignment horizontal="center"/>
    </xf>
    <xf numFmtId="4" fontId="12" fillId="10" borderId="1" xfId="0" applyNumberFormat="1" applyFont="1" applyFill="1" applyBorder="1" applyAlignment="1">
      <alignment horizontal="center" wrapText="1"/>
    </xf>
    <xf numFmtId="4" fontId="3" fillId="10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0" fontId="18" fillId="0" borderId="1" xfId="0" applyFont="1" applyBorder="1"/>
    <xf numFmtId="4" fontId="14" fillId="10" borderId="1" xfId="0" applyNumberFormat="1" applyFont="1" applyFill="1" applyBorder="1"/>
    <xf numFmtId="4" fontId="11" fillId="10" borderId="1" xfId="0" applyNumberFormat="1" applyFont="1" applyFill="1" applyBorder="1"/>
    <xf numFmtId="4" fontId="17" fillId="10" borderId="1" xfId="0" applyNumberFormat="1" applyFont="1" applyFill="1" applyBorder="1"/>
    <xf numFmtId="4" fontId="1" fillId="11" borderId="1" xfId="0" applyNumberFormat="1" applyFont="1" applyFill="1" applyBorder="1"/>
    <xf numFmtId="4" fontId="11" fillId="11" borderId="1" xfId="0" applyNumberFormat="1" applyFont="1" applyFill="1" applyBorder="1" applyAlignment="1">
      <alignment horizontal="right"/>
    </xf>
    <xf numFmtId="164" fontId="0" fillId="11" borderId="1" xfId="0" applyNumberFormat="1" applyFill="1" applyBorder="1"/>
    <xf numFmtId="4" fontId="3" fillId="11" borderId="1" xfId="0" applyNumberFormat="1" applyFont="1" applyFill="1" applyBorder="1"/>
    <xf numFmtId="4" fontId="12" fillId="11" borderId="1" xfId="0" applyNumberFormat="1" applyFont="1" applyFill="1" applyBorder="1" applyAlignment="1">
      <alignment horizontal="right"/>
    </xf>
    <xf numFmtId="164" fontId="12" fillId="11" borderId="1" xfId="0" applyNumberFormat="1" applyFont="1" applyFill="1" applyBorder="1" applyAlignment="1">
      <alignment horizontal="right"/>
    </xf>
    <xf numFmtId="164" fontId="1" fillId="11" borderId="1" xfId="0" applyNumberFormat="1" applyFont="1" applyFill="1" applyBorder="1" applyAlignment="1">
      <alignment horizontal="right"/>
    </xf>
    <xf numFmtId="164" fontId="11" fillId="11" borderId="1" xfId="0" applyNumberFormat="1" applyFont="1" applyFill="1" applyBorder="1" applyAlignment="1">
      <alignment horizontal="right"/>
    </xf>
    <xf numFmtId="0" fontId="0" fillId="0" borderId="1" xfId="0" applyBorder="1"/>
    <xf numFmtId="0" fontId="16" fillId="0" borderId="1" xfId="0" applyFont="1" applyBorder="1"/>
    <xf numFmtId="16" fontId="4" fillId="0" borderId="1" xfId="0" applyNumberFormat="1" applyFont="1" applyBorder="1" applyAlignment="1">
      <alignment horizontal="left"/>
    </xf>
    <xf numFmtId="16" fontId="1" fillId="0" borderId="1" xfId="0" applyNumberFormat="1" applyFont="1" applyBorder="1" applyAlignment="1">
      <alignment horizontal="left"/>
    </xf>
    <xf numFmtId="16" fontId="3" fillId="0" borderId="1" xfId="0" applyNumberFormat="1" applyFont="1" applyBorder="1" applyAlignment="1">
      <alignment horizontal="left"/>
    </xf>
    <xf numFmtId="4" fontId="18" fillId="12" borderId="1" xfId="0" applyNumberFormat="1" applyFont="1" applyFill="1" applyBorder="1"/>
    <xf numFmtId="0" fontId="23" fillId="0" borderId="33" xfId="0" applyFont="1" applyBorder="1"/>
    <xf numFmtId="0" fontId="7" fillId="0" borderId="19" xfId="0" quotePrefix="1" applyFont="1" applyBorder="1" applyAlignment="1">
      <alignment horizontal="center"/>
    </xf>
    <xf numFmtId="4" fontId="18" fillId="13" borderId="1" xfId="0" applyNumberFormat="1" applyFont="1" applyFill="1" applyBorder="1"/>
    <xf numFmtId="0" fontId="19" fillId="13" borderId="1" xfId="0" applyFont="1" applyFill="1" applyBorder="1"/>
    <xf numFmtId="164" fontId="3" fillId="0" borderId="1" xfId="0" applyNumberFormat="1" applyFont="1" applyBorder="1" applyAlignment="1">
      <alignment horizontal="right"/>
    </xf>
    <xf numFmtId="0" fontId="7" fillId="0" borderId="19" xfId="0" quotePrefix="1" applyFont="1" applyBorder="1" applyAlignment="1">
      <alignment horizontal="center" wrapText="1"/>
    </xf>
    <xf numFmtId="164" fontId="7" fillId="0" borderId="13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4" fillId="8" borderId="21" xfId="0" applyNumberFormat="1" applyFont="1" applyFill="1" applyBorder="1" applyAlignment="1">
      <alignment wrapText="1"/>
    </xf>
    <xf numFmtId="164" fontId="4" fillId="8" borderId="1" xfId="0" applyNumberFormat="1" applyFont="1" applyFill="1" applyBorder="1" applyAlignment="1">
      <alignment wrapText="1"/>
    </xf>
    <xf numFmtId="164" fontId="7" fillId="9" borderId="1" xfId="0" applyNumberFormat="1" applyFont="1" applyFill="1" applyBorder="1" applyAlignment="1">
      <alignment wrapText="1"/>
    </xf>
    <xf numFmtId="164" fontId="7" fillId="9" borderId="21" xfId="0" applyNumberFormat="1" applyFont="1" applyFill="1" applyBorder="1" applyAlignment="1">
      <alignment wrapText="1"/>
    </xf>
    <xf numFmtId="164" fontId="5" fillId="2" borderId="13" xfId="0" applyNumberFormat="1" applyFont="1" applyFill="1" applyBorder="1" applyAlignment="1">
      <alignment wrapText="1"/>
    </xf>
    <xf numFmtId="164" fontId="3" fillId="2" borderId="5" xfId="0" applyNumberFormat="1" applyFont="1" applyFill="1" applyBorder="1" applyAlignment="1">
      <alignment wrapText="1"/>
    </xf>
    <xf numFmtId="4" fontId="4" fillId="0" borderId="0" xfId="0" applyNumberFormat="1" applyFont="1" applyAlignment="1">
      <alignment wrapText="1"/>
    </xf>
    <xf numFmtId="0" fontId="18" fillId="3" borderId="44" xfId="0" applyFont="1" applyFill="1" applyBorder="1"/>
    <xf numFmtId="4" fontId="18" fillId="3" borderId="25" xfId="0" applyNumberFormat="1" applyFont="1" applyFill="1" applyBorder="1"/>
    <xf numFmtId="164" fontId="3" fillId="0" borderId="0" xfId="0" applyNumberFormat="1" applyFont="1" applyAlignment="1">
      <alignment wrapText="1"/>
    </xf>
    <xf numFmtId="164" fontId="4" fillId="0" borderId="21" xfId="0" applyNumberFormat="1" applyFont="1" applyBorder="1"/>
    <xf numFmtId="164" fontId="3" fillId="0" borderId="28" xfId="0" applyNumberFormat="1" applyFont="1" applyBorder="1" applyAlignment="1">
      <alignment horizontal="center" textRotation="90" wrapText="1"/>
    </xf>
    <xf numFmtId="164" fontId="4" fillId="0" borderId="21" xfId="0" applyNumberFormat="1" applyFont="1" applyBorder="1" applyAlignment="1">
      <alignment wrapText="1"/>
    </xf>
    <xf numFmtId="164" fontId="7" fillId="0" borderId="21" xfId="0" applyNumberFormat="1" applyFont="1" applyBorder="1"/>
    <xf numFmtId="164" fontId="3" fillId="0" borderId="28" xfId="0" applyNumberFormat="1" applyFont="1" applyBorder="1"/>
    <xf numFmtId="4" fontId="3" fillId="0" borderId="1" xfId="0" applyNumberFormat="1" applyFont="1" applyBorder="1" applyAlignment="1">
      <alignment horizontal="right"/>
    </xf>
    <xf numFmtId="164" fontId="16" fillId="0" borderId="1" xfId="1" applyNumberFormat="1" applyFont="1" applyFill="1" applyBorder="1" applyAlignment="1">
      <alignment horizontal="right"/>
    </xf>
    <xf numFmtId="164" fontId="16" fillId="14" borderId="1" xfId="0" applyNumberFormat="1" applyFont="1" applyFill="1" applyBorder="1" applyAlignment="1">
      <alignment horizontal="right"/>
    </xf>
    <xf numFmtId="16" fontId="0" fillId="0" borderId="1" xfId="0" applyNumberFormat="1" applyBorder="1"/>
    <xf numFmtId="164" fontId="7" fillId="15" borderId="21" xfId="0" applyNumberFormat="1" applyFont="1" applyFill="1" applyBorder="1"/>
    <xf numFmtId="164" fontId="29" fillId="0" borderId="21" xfId="0" applyNumberFormat="1" applyFont="1" applyBorder="1"/>
    <xf numFmtId="0" fontId="26" fillId="0" borderId="38" xfId="0" applyFont="1" applyBorder="1" applyAlignment="1">
      <alignment horizontal="left" vertical="center" wrapText="1"/>
    </xf>
    <xf numFmtId="0" fontId="26" fillId="0" borderId="43" xfId="0" applyFont="1" applyBorder="1" applyAlignment="1">
      <alignment horizontal="left" vertical="center" wrapText="1"/>
    </xf>
    <xf numFmtId="166" fontId="0" fillId="0" borderId="38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66" fontId="0" fillId="0" borderId="39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7" fillId="0" borderId="38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3" fillId="0" borderId="38" xfId="0" quotePrefix="1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left" vertical="center" wrapText="1"/>
    </xf>
    <xf numFmtId="166" fontId="0" fillId="0" borderId="38" xfId="0" applyNumberFormat="1" applyBorder="1" applyAlignment="1">
      <alignment horizontal="center" vertical="center"/>
    </xf>
    <xf numFmtId="166" fontId="0" fillId="0" borderId="41" xfId="0" applyNumberForma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8B7C5113-9281-423B-AFD3-CCCB87D7DAB6}"/>
  </cellStyles>
  <dxfs count="0"/>
  <tableStyles count="0" defaultTableStyle="TableStyleMedium2" defaultPivotStyle="PivotStyleLight16"/>
  <colors>
    <mruColors>
      <color rgb="FFCCFFCC"/>
      <color rgb="FF00FF00"/>
      <color rgb="FFFF33CC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Y244"/>
  <sheetViews>
    <sheetView zoomScale="80" zoomScaleNormal="80" workbookViewId="0">
      <pane xSplit="6" ySplit="10" topLeftCell="AC105" activePane="bottomRight" state="frozen"/>
      <selection pane="topRight" activeCell="I1" sqref="I1"/>
      <selection pane="bottomLeft" activeCell="A11" sqref="A11"/>
      <selection pane="bottomRight" activeCell="AO110" sqref="AO110"/>
    </sheetView>
  </sheetViews>
  <sheetFormatPr defaultColWidth="8.81640625" defaultRowHeight="13" x14ac:dyDescent="0.3"/>
  <cols>
    <col min="1" max="1" width="7.81640625" style="7" bestFit="1" customWidth="1"/>
    <col min="2" max="2" width="40.36328125" style="7" customWidth="1"/>
    <col min="3" max="3" width="12.7265625" style="7" hidden="1" customWidth="1"/>
    <col min="4" max="4" width="18.1796875" style="57" customWidth="1"/>
    <col min="5" max="5" width="11.36328125" style="20" customWidth="1"/>
    <col min="6" max="10" width="10.81640625" style="20" customWidth="1"/>
    <col min="11" max="12" width="10.1796875" style="20" customWidth="1"/>
    <col min="13" max="16" width="9.1796875" style="20" customWidth="1"/>
    <col min="17" max="17" width="10.54296875" style="20" customWidth="1"/>
    <col min="18" max="18" width="11" style="20" customWidth="1"/>
    <col min="19" max="19" width="10.36328125" style="20" customWidth="1"/>
    <col min="20" max="21" width="9.1796875" style="20" customWidth="1"/>
    <col min="22" max="22" width="9.26953125" style="34" customWidth="1"/>
    <col min="23" max="23" width="14.26953125" style="34" customWidth="1"/>
    <col min="24" max="24" width="8.81640625" style="34" customWidth="1"/>
    <col min="25" max="25" width="9" style="34" customWidth="1"/>
    <col min="26" max="26" width="10.1796875" style="34" customWidth="1"/>
    <col min="27" max="27" width="10.54296875" style="34" customWidth="1"/>
    <col min="28" max="28" width="9" style="34" customWidth="1"/>
    <col min="29" max="29" width="7.54296875" style="34" customWidth="1"/>
    <col min="30" max="30" width="9.1796875" style="34" customWidth="1"/>
    <col min="31" max="31" width="7.26953125" style="34" customWidth="1"/>
    <col min="32" max="32" width="9.81640625" style="34" customWidth="1"/>
    <col min="33" max="33" width="7.26953125" style="34" customWidth="1"/>
    <col min="34" max="34" width="9" style="34" customWidth="1"/>
    <col min="35" max="35" width="9.1796875" style="34" customWidth="1"/>
    <col min="36" max="36" width="12.1796875" style="34" customWidth="1"/>
    <col min="37" max="37" width="9.1796875" style="34" customWidth="1"/>
    <col min="38" max="38" width="10.6328125" style="34" customWidth="1"/>
    <col min="39" max="39" width="10.1796875" style="34" customWidth="1"/>
    <col min="40" max="40" width="10.1796875" style="38" customWidth="1"/>
    <col min="41" max="41" width="10.1796875" style="22" customWidth="1"/>
    <col min="42" max="42" width="10" style="7" customWidth="1"/>
    <col min="43" max="44" width="8.81640625" style="7"/>
    <col min="45" max="45" width="10.1796875" style="7" bestFit="1" customWidth="1"/>
    <col min="46" max="16384" width="8.81640625" style="7"/>
  </cols>
  <sheetData>
    <row r="1" spans="1:42" x14ac:dyDescent="0.3">
      <c r="AN1" s="34"/>
      <c r="AO1" s="1"/>
    </row>
    <row r="2" spans="1:42" x14ac:dyDescent="0.3">
      <c r="AN2" s="34"/>
      <c r="AO2" s="1"/>
    </row>
    <row r="3" spans="1:42" ht="13.5" thickBot="1" x14ac:dyDescent="0.35">
      <c r="AN3" s="34"/>
      <c r="AO3" s="1"/>
    </row>
    <row r="4" spans="1:42" x14ac:dyDescent="0.3">
      <c r="A4" s="140" t="s">
        <v>124</v>
      </c>
      <c r="B4" s="65" t="s">
        <v>52</v>
      </c>
      <c r="C4" s="39" t="s">
        <v>7</v>
      </c>
      <c r="D4" s="53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7"/>
      <c r="AO4" s="6"/>
    </row>
    <row r="5" spans="1:42" x14ac:dyDescent="0.3">
      <c r="A5" s="41" t="s">
        <v>8</v>
      </c>
      <c r="B5" s="3" t="s">
        <v>9</v>
      </c>
      <c r="C5" s="3"/>
      <c r="D5" s="202" t="s">
        <v>114</v>
      </c>
      <c r="E5" s="150">
        <v>6121.03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9"/>
      <c r="AO5" s="8"/>
    </row>
    <row r="6" spans="1:42" x14ac:dyDescent="0.3">
      <c r="A6" s="41"/>
      <c r="B6" s="3"/>
      <c r="C6" s="3"/>
      <c r="D6" s="202" t="s">
        <v>62</v>
      </c>
      <c r="E6" s="150">
        <v>77.33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9"/>
      <c r="AO6" s="8"/>
    </row>
    <row r="7" spans="1:42" x14ac:dyDescent="0.3">
      <c r="A7" s="41"/>
      <c r="B7" s="3"/>
      <c r="C7" s="3"/>
      <c r="D7" s="202" t="s">
        <v>46</v>
      </c>
      <c r="E7" s="151">
        <v>2262.21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9"/>
      <c r="AO7" s="8"/>
    </row>
    <row r="8" spans="1:42" x14ac:dyDescent="0.3">
      <c r="A8" s="41"/>
      <c r="B8" s="3"/>
      <c r="C8" s="3"/>
      <c r="D8" s="202" t="s">
        <v>103</v>
      </c>
      <c r="E8" s="97">
        <v>10694.23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9"/>
      <c r="AO8" s="8"/>
    </row>
    <row r="9" spans="1:42" ht="16.5" thickBot="1" x14ac:dyDescent="0.65">
      <c r="A9" s="42"/>
      <c r="B9" s="3"/>
      <c r="C9" s="3"/>
      <c r="D9" s="55" t="s">
        <v>10</v>
      </c>
      <c r="E9" s="74">
        <f>SUM(E5:E8)</f>
        <v>19154.8</v>
      </c>
      <c r="F9" s="75"/>
      <c r="G9" s="75"/>
      <c r="H9" s="75"/>
      <c r="I9" s="75"/>
      <c r="J9" s="75"/>
      <c r="K9" s="66" t="s">
        <v>37</v>
      </c>
      <c r="L9" s="66"/>
      <c r="M9" s="5"/>
      <c r="N9" s="5"/>
      <c r="O9" s="5"/>
      <c r="P9" s="5"/>
      <c r="Q9" s="5"/>
      <c r="R9" s="5"/>
      <c r="S9" s="75"/>
      <c r="T9" s="75"/>
      <c r="U9" s="75"/>
      <c r="V9" s="67" t="s">
        <v>38</v>
      </c>
      <c r="W9" s="30"/>
      <c r="X9" s="30"/>
      <c r="Y9" s="33"/>
      <c r="Z9" s="33"/>
      <c r="AA9" s="33"/>
      <c r="AB9" s="33"/>
      <c r="AC9" s="33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1"/>
      <c r="AO9" s="9"/>
    </row>
    <row r="10" spans="1:42" s="25" customFormat="1" ht="131.25" customHeight="1" x14ac:dyDescent="0.25">
      <c r="A10" s="43" t="s">
        <v>11</v>
      </c>
      <c r="B10" s="23" t="s">
        <v>12</v>
      </c>
      <c r="C10" s="23"/>
      <c r="D10" s="70"/>
      <c r="E10" s="76" t="s">
        <v>62</v>
      </c>
      <c r="F10" s="77" t="s">
        <v>46</v>
      </c>
      <c r="G10" s="239" t="s">
        <v>103</v>
      </c>
      <c r="H10" s="239" t="s">
        <v>132</v>
      </c>
      <c r="I10" s="239" t="s">
        <v>133</v>
      </c>
      <c r="J10" s="239" t="s">
        <v>134</v>
      </c>
      <c r="K10" s="155" t="s">
        <v>1</v>
      </c>
      <c r="L10" s="155" t="s">
        <v>105</v>
      </c>
      <c r="M10" s="156" t="s">
        <v>47</v>
      </c>
      <c r="N10" s="156" t="s">
        <v>110</v>
      </c>
      <c r="O10" s="156" t="s">
        <v>158</v>
      </c>
      <c r="P10" s="156" t="s">
        <v>159</v>
      </c>
      <c r="Q10" s="156" t="s">
        <v>24</v>
      </c>
      <c r="R10" s="156" t="s">
        <v>129</v>
      </c>
      <c r="S10" s="164" t="s">
        <v>68</v>
      </c>
      <c r="T10" s="164" t="s">
        <v>49</v>
      </c>
      <c r="U10" s="164" t="s">
        <v>81</v>
      </c>
      <c r="V10" s="166" t="s">
        <v>22</v>
      </c>
      <c r="W10" s="166" t="s">
        <v>23</v>
      </c>
      <c r="X10" s="166" t="s">
        <v>40</v>
      </c>
      <c r="Y10" s="167" t="s">
        <v>34</v>
      </c>
      <c r="Z10" s="167" t="s">
        <v>55</v>
      </c>
      <c r="AA10" s="167" t="s">
        <v>17</v>
      </c>
      <c r="AB10" s="167" t="s">
        <v>35</v>
      </c>
      <c r="AC10" s="167" t="s">
        <v>27</v>
      </c>
      <c r="AD10" s="167" t="s">
        <v>80</v>
      </c>
      <c r="AE10" s="166" t="s">
        <v>56</v>
      </c>
      <c r="AF10" s="166" t="s">
        <v>48</v>
      </c>
      <c r="AG10" s="168" t="s">
        <v>45</v>
      </c>
      <c r="AH10" s="168" t="s">
        <v>59</v>
      </c>
      <c r="AI10" s="168" t="s">
        <v>60</v>
      </c>
      <c r="AJ10" s="168" t="s">
        <v>100</v>
      </c>
      <c r="AK10" s="168" t="s">
        <v>137</v>
      </c>
      <c r="AL10" s="168" t="s">
        <v>18</v>
      </c>
      <c r="AM10" s="171" t="s">
        <v>68</v>
      </c>
      <c r="AN10" s="49" t="s">
        <v>13</v>
      </c>
      <c r="AO10" s="24" t="s">
        <v>15</v>
      </c>
      <c r="AP10" s="10"/>
    </row>
    <row r="11" spans="1:42" x14ac:dyDescent="0.3">
      <c r="A11" s="61">
        <v>45756</v>
      </c>
      <c r="B11" s="58" t="s">
        <v>69</v>
      </c>
      <c r="C11" s="58"/>
      <c r="D11" s="165"/>
      <c r="E11" s="135">
        <v>1850</v>
      </c>
      <c r="F11" s="137">
        <v>1850</v>
      </c>
      <c r="G11" s="238"/>
      <c r="H11" s="238"/>
      <c r="I11" s="238"/>
      <c r="J11" s="238"/>
      <c r="K11" s="157"/>
      <c r="L11" s="157"/>
      <c r="M11" s="158"/>
      <c r="N11" s="158"/>
      <c r="O11" s="158"/>
      <c r="P11" s="158"/>
      <c r="Q11" s="158"/>
      <c r="R11" s="158"/>
      <c r="S11" s="158">
        <v>1850</v>
      </c>
      <c r="T11" s="158"/>
      <c r="U11" s="158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70">
        <v>1850</v>
      </c>
      <c r="AN11" s="50"/>
      <c r="AO11" s="15"/>
      <c r="AP11" s="11"/>
    </row>
    <row r="12" spans="1:42" x14ac:dyDescent="0.3">
      <c r="A12" s="61">
        <v>45758</v>
      </c>
      <c r="B12" s="58" t="s">
        <v>94</v>
      </c>
      <c r="C12" s="58"/>
      <c r="D12" s="221"/>
      <c r="E12" s="135">
        <v>3762.15</v>
      </c>
      <c r="F12" s="5"/>
      <c r="G12" s="238"/>
      <c r="H12" s="238"/>
      <c r="I12" s="238"/>
      <c r="J12" s="238"/>
      <c r="K12" s="157">
        <v>3762.15</v>
      </c>
      <c r="L12" s="157"/>
      <c r="M12" s="158"/>
      <c r="N12" s="158"/>
      <c r="O12" s="158"/>
      <c r="P12" s="158"/>
      <c r="Q12" s="158"/>
      <c r="R12" s="158"/>
      <c r="S12" s="158"/>
      <c r="T12" s="158"/>
      <c r="U12" s="158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70"/>
      <c r="AN12" s="50"/>
      <c r="AO12" s="15"/>
      <c r="AP12" s="11"/>
    </row>
    <row r="13" spans="1:42" x14ac:dyDescent="0.3">
      <c r="A13" s="61">
        <v>45770</v>
      </c>
      <c r="B13" s="58" t="s">
        <v>123</v>
      </c>
      <c r="C13" s="58"/>
      <c r="D13" s="221"/>
      <c r="E13" s="135"/>
      <c r="F13" s="5"/>
      <c r="G13" s="238">
        <v>7920</v>
      </c>
      <c r="H13" s="238"/>
      <c r="I13" s="238"/>
      <c r="J13" s="238"/>
      <c r="K13" s="157"/>
      <c r="L13" s="157"/>
      <c r="M13" s="158"/>
      <c r="N13" s="158"/>
      <c r="O13" s="158"/>
      <c r="P13" s="158"/>
      <c r="Q13" s="158"/>
      <c r="R13" s="158">
        <v>7920</v>
      </c>
      <c r="S13" s="158"/>
      <c r="T13" s="158"/>
      <c r="U13" s="158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70"/>
      <c r="AN13" s="50"/>
      <c r="AO13" s="15"/>
      <c r="AP13" s="11"/>
    </row>
    <row r="14" spans="1:42" x14ac:dyDescent="0.3">
      <c r="A14" s="61">
        <v>45772</v>
      </c>
      <c r="B14" s="58" t="s">
        <v>120</v>
      </c>
      <c r="C14" s="58"/>
      <c r="D14" s="221"/>
      <c r="E14" s="135">
        <v>10000</v>
      </c>
      <c r="F14" s="5"/>
      <c r="G14" s="238"/>
      <c r="H14" s="238"/>
      <c r="I14" s="238"/>
      <c r="J14" s="238"/>
      <c r="K14" s="157"/>
      <c r="L14" s="157"/>
      <c r="M14" s="158"/>
      <c r="N14" s="158"/>
      <c r="O14" s="158"/>
      <c r="P14" s="158"/>
      <c r="Q14" s="158"/>
      <c r="R14" s="158">
        <v>10000</v>
      </c>
      <c r="S14" s="158"/>
      <c r="T14" s="158"/>
      <c r="U14" s="158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70"/>
      <c r="AN14" s="50"/>
      <c r="AO14" s="15"/>
      <c r="AP14" s="11"/>
    </row>
    <row r="15" spans="1:42" x14ac:dyDescent="0.3">
      <c r="A15" s="61">
        <v>45775</v>
      </c>
      <c r="B15" s="58" t="s">
        <v>121</v>
      </c>
      <c r="C15" s="58"/>
      <c r="D15" s="221"/>
      <c r="E15" s="135">
        <v>36.369999999999997</v>
      </c>
      <c r="F15" s="5"/>
      <c r="G15" s="238"/>
      <c r="H15" s="238"/>
      <c r="I15" s="238"/>
      <c r="J15" s="238"/>
      <c r="K15" s="157"/>
      <c r="L15" s="157"/>
      <c r="M15" s="158"/>
      <c r="N15" s="158"/>
      <c r="O15" s="158"/>
      <c r="P15" s="158"/>
      <c r="Q15" s="158"/>
      <c r="R15" s="158">
        <v>36.369999999999997</v>
      </c>
      <c r="S15" s="158"/>
      <c r="T15" s="158"/>
      <c r="U15" s="158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70"/>
      <c r="AN15" s="50"/>
      <c r="AO15" s="15"/>
      <c r="AP15" s="11"/>
    </row>
    <row r="16" spans="1:42" s="25" customFormat="1" x14ac:dyDescent="0.3">
      <c r="A16" s="61">
        <v>45758</v>
      </c>
      <c r="B16" s="141" t="s">
        <v>115</v>
      </c>
      <c r="C16" s="141"/>
      <c r="D16" s="225"/>
      <c r="E16" s="226">
        <v>450</v>
      </c>
      <c r="F16" s="227"/>
      <c r="G16" s="240"/>
      <c r="H16" s="240"/>
      <c r="I16" s="240"/>
      <c r="J16" s="240"/>
      <c r="K16" s="228"/>
      <c r="L16" s="228"/>
      <c r="M16" s="229"/>
      <c r="N16" s="229"/>
      <c r="O16" s="229"/>
      <c r="P16" s="229"/>
      <c r="Q16" s="229"/>
      <c r="R16" s="229"/>
      <c r="S16" s="229"/>
      <c r="T16" s="229"/>
      <c r="U16" s="229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>
        <v>450</v>
      </c>
      <c r="AJ16" s="230"/>
      <c r="AK16" s="230"/>
      <c r="AL16" s="230"/>
      <c r="AM16" s="231"/>
      <c r="AN16" s="232"/>
      <c r="AO16" s="233"/>
      <c r="AP16" s="234"/>
    </row>
    <row r="17" spans="1:42" x14ac:dyDescent="0.3">
      <c r="A17" s="61">
        <v>45758</v>
      </c>
      <c r="B17" s="58" t="s">
        <v>116</v>
      </c>
      <c r="C17" s="58"/>
      <c r="D17" s="225"/>
      <c r="E17" s="78">
        <v>558.79</v>
      </c>
      <c r="F17" s="5"/>
      <c r="G17" s="238"/>
      <c r="H17" s="238"/>
      <c r="I17" s="238"/>
      <c r="J17" s="238"/>
      <c r="K17" s="157"/>
      <c r="L17" s="157"/>
      <c r="M17" s="158"/>
      <c r="N17" s="158"/>
      <c r="O17" s="158"/>
      <c r="P17" s="158"/>
      <c r="Q17" s="158"/>
      <c r="R17" s="158"/>
      <c r="S17" s="158"/>
      <c r="T17" s="158"/>
      <c r="U17" s="158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>
        <v>558.79</v>
      </c>
      <c r="AG17" s="169"/>
      <c r="AH17" s="169"/>
      <c r="AI17" s="169"/>
      <c r="AJ17" s="169"/>
      <c r="AK17" s="169"/>
      <c r="AL17" s="169"/>
      <c r="AM17" s="170"/>
      <c r="AN17" s="50"/>
      <c r="AO17" s="15"/>
      <c r="AP17" s="11"/>
    </row>
    <row r="18" spans="1:42" x14ac:dyDescent="0.3">
      <c r="A18" s="61">
        <v>45758</v>
      </c>
      <c r="B18" s="58" t="s">
        <v>117</v>
      </c>
      <c r="C18" s="58"/>
      <c r="D18" s="225"/>
      <c r="E18" s="78">
        <v>261.39</v>
      </c>
      <c r="F18" s="135"/>
      <c r="G18" s="142"/>
      <c r="H18" s="142"/>
      <c r="I18" s="142"/>
      <c r="J18" s="142"/>
      <c r="K18" s="159"/>
      <c r="L18" s="159"/>
      <c r="M18" s="160"/>
      <c r="N18" s="160"/>
      <c r="O18" s="160"/>
      <c r="P18" s="160"/>
      <c r="Q18" s="160"/>
      <c r="R18" s="160"/>
      <c r="S18" s="160"/>
      <c r="T18" s="158"/>
      <c r="U18" s="158"/>
      <c r="V18" s="169">
        <v>261.39</v>
      </c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70"/>
      <c r="AN18" s="50"/>
      <c r="AO18" s="15"/>
      <c r="AP18" s="11"/>
    </row>
    <row r="19" spans="1:42" x14ac:dyDescent="0.3">
      <c r="A19" s="61">
        <v>45758</v>
      </c>
      <c r="B19" s="58" t="s">
        <v>118</v>
      </c>
      <c r="C19" s="58"/>
      <c r="D19" s="225"/>
      <c r="E19" s="78">
        <v>606.22</v>
      </c>
      <c r="F19" s="59"/>
      <c r="G19" s="142"/>
      <c r="H19" s="142"/>
      <c r="I19" s="142"/>
      <c r="J19" s="142"/>
      <c r="K19" s="159"/>
      <c r="L19" s="159"/>
      <c r="M19" s="160"/>
      <c r="N19" s="160"/>
      <c r="O19" s="160"/>
      <c r="P19" s="160"/>
      <c r="Q19" s="160"/>
      <c r="R19" s="160"/>
      <c r="S19" s="160"/>
      <c r="T19" s="158"/>
      <c r="U19" s="158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>
        <v>606.22</v>
      </c>
      <c r="AJ19" s="169"/>
      <c r="AK19" s="169"/>
      <c r="AL19" s="169"/>
      <c r="AM19" s="170"/>
      <c r="AN19" s="50"/>
      <c r="AO19" s="15"/>
      <c r="AP19" s="11"/>
    </row>
    <row r="20" spans="1:42" x14ac:dyDescent="0.3">
      <c r="A20" s="136">
        <v>45764</v>
      </c>
      <c r="B20" s="58" t="s">
        <v>119</v>
      </c>
      <c r="C20" s="58"/>
      <c r="D20" s="225"/>
      <c r="E20" s="78">
        <v>47</v>
      </c>
      <c r="F20" s="59"/>
      <c r="G20" s="142"/>
      <c r="H20" s="142"/>
      <c r="I20" s="142"/>
      <c r="J20" s="142"/>
      <c r="K20" s="159"/>
      <c r="L20" s="159"/>
      <c r="M20" s="160"/>
      <c r="N20" s="160"/>
      <c r="O20" s="160"/>
      <c r="P20" s="160"/>
      <c r="Q20" s="160"/>
      <c r="R20" s="160"/>
      <c r="S20" s="160"/>
      <c r="T20" s="158"/>
      <c r="U20" s="158"/>
      <c r="V20" s="169"/>
      <c r="W20" s="169"/>
      <c r="X20" s="169"/>
      <c r="Y20" s="169"/>
      <c r="Z20" s="169"/>
      <c r="AA20" s="169"/>
      <c r="AB20" s="169">
        <v>47</v>
      </c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70"/>
      <c r="AN20" s="50"/>
      <c r="AO20" s="15"/>
      <c r="AP20" s="11"/>
    </row>
    <row r="21" spans="1:42" x14ac:dyDescent="0.3">
      <c r="A21" s="136">
        <v>45758</v>
      </c>
      <c r="B21" s="58" t="s">
        <v>122</v>
      </c>
      <c r="C21" s="58"/>
      <c r="D21" s="225"/>
      <c r="E21" s="78"/>
      <c r="F21" s="59"/>
      <c r="G21" s="241">
        <v>125</v>
      </c>
      <c r="H21" s="142"/>
      <c r="I21" s="142"/>
      <c r="J21" s="142"/>
      <c r="K21" s="159"/>
      <c r="L21" s="159"/>
      <c r="M21" s="160"/>
      <c r="N21" s="160"/>
      <c r="O21" s="160"/>
      <c r="P21" s="160"/>
      <c r="Q21" s="160"/>
      <c r="R21" s="160"/>
      <c r="S21" s="160"/>
      <c r="T21" s="158"/>
      <c r="U21" s="158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>
        <v>125</v>
      </c>
      <c r="AK21" s="169"/>
      <c r="AL21" s="169"/>
      <c r="AM21" s="170"/>
      <c r="AN21" s="50">
        <f>SUM(V11:AM21)</f>
        <v>3898.3999999999996</v>
      </c>
      <c r="AO21" s="15">
        <f>SUM(K11:T21)</f>
        <v>23568.52</v>
      </c>
      <c r="AP21" s="11"/>
    </row>
    <row r="22" spans="1:42" x14ac:dyDescent="0.3">
      <c r="A22" s="136">
        <v>45778</v>
      </c>
      <c r="B22" s="58" t="s">
        <v>69</v>
      </c>
      <c r="C22" s="58"/>
      <c r="D22" s="225"/>
      <c r="E22" s="78">
        <v>10036.370000000001</v>
      </c>
      <c r="F22" s="5"/>
      <c r="G22" s="238">
        <v>10036.370000000001</v>
      </c>
      <c r="H22" s="238"/>
      <c r="I22" s="238"/>
      <c r="J22" s="238"/>
      <c r="K22" s="157"/>
      <c r="L22" s="157"/>
      <c r="M22" s="158"/>
      <c r="N22" s="158"/>
      <c r="O22" s="158"/>
      <c r="P22" s="158"/>
      <c r="Q22" s="158"/>
      <c r="R22" s="158"/>
      <c r="S22" s="158">
        <v>10036.370000000001</v>
      </c>
      <c r="T22" s="158"/>
      <c r="U22" s="158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70">
        <v>10036.370000000001</v>
      </c>
      <c r="AN22" s="50"/>
      <c r="AO22" s="15"/>
      <c r="AP22" s="11"/>
    </row>
    <row r="23" spans="1:42" x14ac:dyDescent="0.3">
      <c r="A23" s="136">
        <v>45785</v>
      </c>
      <c r="B23" s="58" t="s">
        <v>107</v>
      </c>
      <c r="C23" s="58"/>
      <c r="D23" s="225"/>
      <c r="E23" s="78">
        <v>261.39</v>
      </c>
      <c r="F23" s="5"/>
      <c r="G23" s="238"/>
      <c r="H23" s="238"/>
      <c r="I23" s="238"/>
      <c r="J23" s="238"/>
      <c r="K23" s="157"/>
      <c r="L23" s="157"/>
      <c r="M23" s="158"/>
      <c r="N23" s="158"/>
      <c r="O23" s="158"/>
      <c r="P23" s="158"/>
      <c r="Q23" s="158"/>
      <c r="R23" s="158"/>
      <c r="S23" s="158"/>
      <c r="T23" s="158"/>
      <c r="U23" s="158"/>
      <c r="V23" s="169">
        <v>261.39</v>
      </c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70"/>
      <c r="AN23" s="50"/>
      <c r="AO23" s="15"/>
      <c r="AP23" s="11"/>
    </row>
    <row r="24" spans="1:42" x14ac:dyDescent="0.3">
      <c r="A24" s="136">
        <v>45785</v>
      </c>
      <c r="B24" s="58" t="s">
        <v>126</v>
      </c>
      <c r="C24" s="58"/>
      <c r="D24" s="225"/>
      <c r="E24" s="78">
        <v>252</v>
      </c>
      <c r="F24" s="5"/>
      <c r="G24" s="238"/>
      <c r="H24" s="238"/>
      <c r="I24" s="238"/>
      <c r="J24" s="238"/>
      <c r="K24" s="157"/>
      <c r="L24" s="157"/>
      <c r="M24" s="158"/>
      <c r="N24" s="158"/>
      <c r="O24" s="158"/>
      <c r="P24" s="158"/>
      <c r="Q24" s="158"/>
      <c r="R24" s="158"/>
      <c r="S24" s="158"/>
      <c r="T24" s="158"/>
      <c r="U24" s="158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>
        <v>252</v>
      </c>
      <c r="AI24" s="169"/>
      <c r="AJ24" s="169"/>
      <c r="AK24" s="169"/>
      <c r="AL24" s="169"/>
      <c r="AM24" s="170"/>
      <c r="AN24" s="50"/>
      <c r="AO24" s="15"/>
      <c r="AP24" s="11"/>
    </row>
    <row r="25" spans="1:42" x14ac:dyDescent="0.3">
      <c r="A25" s="136">
        <v>45785</v>
      </c>
      <c r="B25" s="58" t="s">
        <v>125</v>
      </c>
      <c r="C25" s="58"/>
      <c r="D25" s="225"/>
      <c r="E25" s="78">
        <v>130</v>
      </c>
      <c r="F25" s="238"/>
      <c r="G25" s="238"/>
      <c r="H25" s="238"/>
      <c r="I25" s="238"/>
      <c r="J25" s="238"/>
      <c r="K25" s="157"/>
      <c r="L25" s="157"/>
      <c r="M25" s="158"/>
      <c r="N25" s="158"/>
      <c r="O25" s="158"/>
      <c r="P25" s="158"/>
      <c r="Q25" s="158"/>
      <c r="R25" s="158"/>
      <c r="S25" s="158"/>
      <c r="T25" s="158"/>
      <c r="U25" s="158"/>
      <c r="V25" s="169"/>
      <c r="W25" s="169"/>
      <c r="X25" s="169"/>
      <c r="Y25" s="169"/>
      <c r="Z25" s="169"/>
      <c r="AA25" s="169"/>
      <c r="AB25" s="169"/>
      <c r="AC25" s="169">
        <v>130</v>
      </c>
      <c r="AD25" s="169"/>
      <c r="AE25" s="169"/>
      <c r="AF25" s="169"/>
      <c r="AG25" s="169"/>
      <c r="AH25" s="169"/>
      <c r="AI25" s="169"/>
      <c r="AJ25" s="169"/>
      <c r="AK25" s="169"/>
      <c r="AL25" s="169"/>
      <c r="AM25" s="170"/>
      <c r="AN25" s="50">
        <f>SUM(V22:AM25)</f>
        <v>10679.76</v>
      </c>
      <c r="AO25" s="15">
        <f>SUM(K22:T25)</f>
        <v>10036.370000000001</v>
      </c>
      <c r="AP25" s="11"/>
    </row>
    <row r="26" spans="1:42" x14ac:dyDescent="0.3">
      <c r="A26" s="136">
        <v>45810</v>
      </c>
      <c r="B26" s="58" t="s">
        <v>70</v>
      </c>
      <c r="C26" s="58"/>
      <c r="D26" s="225"/>
      <c r="E26" s="78"/>
      <c r="F26" s="238"/>
      <c r="G26" s="238">
        <v>57.9</v>
      </c>
      <c r="H26" s="238"/>
      <c r="I26" s="238"/>
      <c r="J26" s="238"/>
      <c r="K26" s="157"/>
      <c r="L26" s="157"/>
      <c r="M26" s="158">
        <v>3.92</v>
      </c>
      <c r="N26" s="158">
        <v>57.9</v>
      </c>
      <c r="O26" s="158"/>
      <c r="P26" s="158"/>
      <c r="Q26" s="158"/>
      <c r="R26" s="158"/>
      <c r="S26" s="158"/>
      <c r="T26" s="158"/>
      <c r="U26" s="158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70"/>
      <c r="AN26" s="50"/>
      <c r="AO26" s="15"/>
      <c r="AP26" s="11"/>
    </row>
    <row r="27" spans="1:42" x14ac:dyDescent="0.3">
      <c r="A27" s="136">
        <v>45818</v>
      </c>
      <c r="B27" s="58" t="s">
        <v>131</v>
      </c>
      <c r="C27" s="58"/>
      <c r="D27" s="225"/>
      <c r="E27" s="78"/>
      <c r="F27" s="238"/>
      <c r="G27" s="238">
        <v>196.6</v>
      </c>
      <c r="H27" s="238"/>
      <c r="I27" s="238"/>
      <c r="J27" s="238"/>
      <c r="K27" s="157"/>
      <c r="L27" s="157"/>
      <c r="M27" s="158"/>
      <c r="N27" s="158"/>
      <c r="O27" s="158"/>
      <c r="P27" s="158"/>
      <c r="Q27" s="158"/>
      <c r="R27" s="158">
        <v>196.6</v>
      </c>
      <c r="S27" s="158"/>
      <c r="T27" s="158"/>
      <c r="U27" s="158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70"/>
      <c r="AN27" s="50"/>
      <c r="AO27" s="15"/>
      <c r="AP27" s="11"/>
    </row>
    <row r="28" spans="1:42" x14ac:dyDescent="0.3">
      <c r="A28" s="136">
        <v>45825</v>
      </c>
      <c r="B28" s="58" t="s">
        <v>121</v>
      </c>
      <c r="C28" s="58"/>
      <c r="D28" s="225"/>
      <c r="E28" s="135">
        <v>471.43</v>
      </c>
      <c r="F28" s="238"/>
      <c r="G28" s="238"/>
      <c r="H28" s="238"/>
      <c r="I28" s="238"/>
      <c r="J28" s="238"/>
      <c r="K28" s="157"/>
      <c r="L28" s="157"/>
      <c r="M28" s="158"/>
      <c r="N28" s="158"/>
      <c r="O28" s="158"/>
      <c r="P28" s="158"/>
      <c r="Q28" s="158"/>
      <c r="R28" s="158">
        <v>471.43</v>
      </c>
      <c r="S28" s="158"/>
      <c r="T28" s="158"/>
      <c r="U28" s="158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70"/>
      <c r="AN28" s="50"/>
      <c r="AO28" s="15"/>
      <c r="AP28" s="11"/>
    </row>
    <row r="29" spans="1:42" x14ac:dyDescent="0.3">
      <c r="A29" s="61">
        <v>45810</v>
      </c>
      <c r="B29" s="58" t="s">
        <v>127</v>
      </c>
      <c r="C29" s="58"/>
      <c r="D29" s="225"/>
      <c r="E29" s="135">
        <v>241</v>
      </c>
      <c r="F29" s="78"/>
      <c r="G29" s="241"/>
      <c r="H29" s="241"/>
      <c r="I29" s="241"/>
      <c r="J29" s="241"/>
      <c r="K29" s="157"/>
      <c r="L29" s="157"/>
      <c r="M29" s="158"/>
      <c r="N29" s="158"/>
      <c r="O29" s="158"/>
      <c r="P29" s="158"/>
      <c r="Q29" s="158"/>
      <c r="R29" s="158"/>
      <c r="S29" s="158"/>
      <c r="T29" s="158"/>
      <c r="U29" s="158"/>
      <c r="V29" s="169"/>
      <c r="W29" s="169"/>
      <c r="X29" s="169"/>
      <c r="Y29" s="169"/>
      <c r="Z29" s="169"/>
      <c r="AA29" s="169">
        <v>241</v>
      </c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70"/>
      <c r="AN29" s="50"/>
      <c r="AO29" s="15"/>
      <c r="AP29" s="11"/>
    </row>
    <row r="30" spans="1:42" x14ac:dyDescent="0.3">
      <c r="A30" s="61">
        <v>45810</v>
      </c>
      <c r="B30" s="58" t="s">
        <v>107</v>
      </c>
      <c r="C30" s="58"/>
      <c r="D30" s="225"/>
      <c r="E30" s="78">
        <v>261.39</v>
      </c>
      <c r="F30" s="78"/>
      <c r="G30" s="241"/>
      <c r="H30" s="241"/>
      <c r="I30" s="241"/>
      <c r="J30" s="241"/>
      <c r="K30" s="157"/>
      <c r="L30" s="157"/>
      <c r="M30" s="158"/>
      <c r="N30" s="158"/>
      <c r="O30" s="158"/>
      <c r="P30" s="158"/>
      <c r="Q30" s="158"/>
      <c r="R30" s="158"/>
      <c r="S30" s="158"/>
      <c r="T30" s="158"/>
      <c r="U30" s="158"/>
      <c r="V30" s="169">
        <v>261.39</v>
      </c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70"/>
      <c r="AN30" s="50"/>
      <c r="AO30" s="15"/>
      <c r="AP30" s="11"/>
    </row>
    <row r="31" spans="1:42" x14ac:dyDescent="0.3">
      <c r="A31" s="61">
        <v>45825</v>
      </c>
      <c r="B31" s="58" t="s">
        <v>128</v>
      </c>
      <c r="C31" s="58"/>
      <c r="D31" s="225"/>
      <c r="E31" s="78">
        <v>1750</v>
      </c>
      <c r="F31" s="78"/>
      <c r="G31" s="241"/>
      <c r="H31" s="241"/>
      <c r="I31" s="241"/>
      <c r="J31" s="241"/>
      <c r="K31" s="157"/>
      <c r="L31" s="157"/>
      <c r="M31" s="158"/>
      <c r="N31" s="158"/>
      <c r="O31" s="158"/>
      <c r="P31" s="158"/>
      <c r="Q31" s="158"/>
      <c r="R31" s="158"/>
      <c r="S31" s="158"/>
      <c r="T31" s="158"/>
      <c r="U31" s="158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>
        <v>1750</v>
      </c>
      <c r="AG31" s="169"/>
      <c r="AH31" s="169"/>
      <c r="AI31" s="169"/>
      <c r="AJ31" s="169"/>
      <c r="AK31" s="169"/>
      <c r="AL31" s="169"/>
      <c r="AM31" s="170"/>
      <c r="AN31" s="50"/>
      <c r="AO31" s="15"/>
      <c r="AP31" s="11"/>
    </row>
    <row r="32" spans="1:42" x14ac:dyDescent="0.3">
      <c r="A32" s="61">
        <v>45825</v>
      </c>
      <c r="B32" s="58" t="s">
        <v>69</v>
      </c>
      <c r="C32" s="58"/>
      <c r="D32" s="225"/>
      <c r="E32" s="78">
        <v>471.43</v>
      </c>
      <c r="F32" s="78"/>
      <c r="G32" s="142">
        <v>471.43</v>
      </c>
      <c r="H32" s="142"/>
      <c r="I32" s="142"/>
      <c r="J32" s="142"/>
      <c r="K32" s="157"/>
      <c r="L32" s="157"/>
      <c r="M32" s="158"/>
      <c r="N32" s="158"/>
      <c r="O32" s="158"/>
      <c r="P32" s="158"/>
      <c r="Q32" s="158"/>
      <c r="R32" s="158"/>
      <c r="S32" s="158">
        <v>471.43</v>
      </c>
      <c r="T32" s="158"/>
      <c r="U32" s="158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70">
        <v>471.43</v>
      </c>
      <c r="AN32" s="50"/>
      <c r="AO32" s="15"/>
      <c r="AP32" s="11"/>
    </row>
    <row r="33" spans="1:42" x14ac:dyDescent="0.3">
      <c r="A33" s="61">
        <v>45813</v>
      </c>
      <c r="B33" s="58" t="s">
        <v>130</v>
      </c>
      <c r="C33" s="58"/>
      <c r="D33" s="225"/>
      <c r="E33" s="78"/>
      <c r="F33" s="78"/>
      <c r="G33" s="241">
        <v>1605.48</v>
      </c>
      <c r="H33" s="241"/>
      <c r="I33" s="241"/>
      <c r="J33" s="241"/>
      <c r="K33" s="157"/>
      <c r="L33" s="157"/>
      <c r="M33" s="158"/>
      <c r="N33" s="158"/>
      <c r="O33" s="158"/>
      <c r="P33" s="158"/>
      <c r="Q33" s="158"/>
      <c r="R33" s="158"/>
      <c r="S33" s="158"/>
      <c r="T33" s="158"/>
      <c r="U33" s="158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>
        <v>1605.48</v>
      </c>
      <c r="AK33" s="169"/>
      <c r="AL33" s="169"/>
      <c r="AM33" s="170"/>
      <c r="AN33" s="50">
        <f>SUM(V26:AM33)</f>
        <v>4329.2999999999993</v>
      </c>
      <c r="AO33" s="15">
        <f>SUM(K26:T33)</f>
        <v>1201.28</v>
      </c>
      <c r="AP33" s="11"/>
    </row>
    <row r="34" spans="1:42" x14ac:dyDescent="0.3">
      <c r="A34" s="61">
        <v>45845</v>
      </c>
      <c r="B34" s="58" t="s">
        <v>146</v>
      </c>
      <c r="C34" s="58"/>
      <c r="D34" s="225"/>
      <c r="E34" s="78"/>
      <c r="F34" s="78"/>
      <c r="G34" s="142">
        <v>200</v>
      </c>
      <c r="H34" s="241"/>
      <c r="I34" s="241"/>
      <c r="J34" s="241"/>
      <c r="K34" s="157"/>
      <c r="L34" s="157"/>
      <c r="M34" s="158"/>
      <c r="N34" s="158"/>
      <c r="O34" s="158"/>
      <c r="P34" s="158"/>
      <c r="Q34" s="158"/>
      <c r="R34" s="158">
        <v>200</v>
      </c>
      <c r="S34" s="158"/>
      <c r="T34" s="158"/>
      <c r="U34" s="158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70"/>
      <c r="AN34" s="50"/>
      <c r="AO34" s="15"/>
      <c r="AP34" s="11"/>
    </row>
    <row r="35" spans="1:42" x14ac:dyDescent="0.3">
      <c r="A35" s="61">
        <v>45849</v>
      </c>
      <c r="B35" s="58" t="s">
        <v>143</v>
      </c>
      <c r="C35" s="58"/>
      <c r="D35" s="225"/>
      <c r="E35" s="78"/>
      <c r="F35" s="78"/>
      <c r="G35" s="241"/>
      <c r="H35" s="241"/>
      <c r="I35" s="142">
        <v>2500</v>
      </c>
      <c r="J35" s="241"/>
      <c r="K35" s="157"/>
      <c r="L35" s="157"/>
      <c r="M35" s="158"/>
      <c r="N35" s="158"/>
      <c r="O35" s="158"/>
      <c r="P35" s="158"/>
      <c r="Q35" s="158"/>
      <c r="R35" s="158">
        <v>2500</v>
      </c>
      <c r="S35" s="158"/>
      <c r="T35" s="158"/>
      <c r="U35" s="158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70"/>
      <c r="AN35" s="50"/>
      <c r="AO35" s="15"/>
      <c r="AP35" s="11"/>
    </row>
    <row r="36" spans="1:42" x14ac:dyDescent="0.3">
      <c r="A36" s="61">
        <v>45852</v>
      </c>
      <c r="B36" s="58" t="s">
        <v>143</v>
      </c>
      <c r="C36" s="58"/>
      <c r="D36" s="225"/>
      <c r="E36" s="78"/>
      <c r="F36" s="78"/>
      <c r="G36" s="241"/>
      <c r="H36" s="241"/>
      <c r="I36" s="142">
        <v>30.6</v>
      </c>
      <c r="J36" s="241"/>
      <c r="K36" s="157"/>
      <c r="L36" s="157"/>
      <c r="M36" s="158"/>
      <c r="N36" s="158"/>
      <c r="O36" s="158"/>
      <c r="P36" s="158"/>
      <c r="Q36" s="158"/>
      <c r="R36" s="158">
        <v>30.6</v>
      </c>
      <c r="S36" s="158"/>
      <c r="T36" s="158"/>
      <c r="U36" s="158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70"/>
      <c r="AN36" s="50"/>
      <c r="AO36" s="15"/>
      <c r="AP36" s="11"/>
    </row>
    <row r="37" spans="1:42" x14ac:dyDescent="0.3">
      <c r="A37" s="61">
        <v>45859</v>
      </c>
      <c r="B37" s="58" t="s">
        <v>142</v>
      </c>
      <c r="C37" s="58"/>
      <c r="D37" s="225"/>
      <c r="E37" s="78"/>
      <c r="F37" s="78"/>
      <c r="G37" s="241"/>
      <c r="H37" s="241"/>
      <c r="I37" s="142">
        <v>500</v>
      </c>
      <c r="J37" s="241"/>
      <c r="K37" s="157"/>
      <c r="L37" s="157"/>
      <c r="M37" s="158"/>
      <c r="N37" s="158"/>
      <c r="O37" s="158"/>
      <c r="P37" s="158"/>
      <c r="Q37" s="158"/>
      <c r="R37" s="158">
        <v>500</v>
      </c>
      <c r="S37" s="158"/>
      <c r="T37" s="158"/>
      <c r="U37" s="158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70"/>
      <c r="AN37" s="50"/>
      <c r="AO37" s="15"/>
      <c r="AP37" s="11"/>
    </row>
    <row r="38" spans="1:42" x14ac:dyDescent="0.3">
      <c r="A38" s="61">
        <v>45867</v>
      </c>
      <c r="B38" s="58" t="s">
        <v>148</v>
      </c>
      <c r="C38" s="58"/>
      <c r="D38" s="225"/>
      <c r="E38" s="78"/>
      <c r="F38" s="78"/>
      <c r="G38" s="241">
        <v>10000</v>
      </c>
      <c r="H38" s="241"/>
      <c r="I38" s="142"/>
      <c r="J38" s="241"/>
      <c r="K38" s="157"/>
      <c r="L38" s="157"/>
      <c r="M38" s="158"/>
      <c r="N38" s="158"/>
      <c r="O38" s="158"/>
      <c r="P38" s="158"/>
      <c r="Q38" s="158"/>
      <c r="R38" s="158">
        <v>10000</v>
      </c>
      <c r="S38" s="158"/>
      <c r="T38" s="158"/>
      <c r="U38" s="158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70"/>
      <c r="AN38" s="50"/>
      <c r="AO38" s="15"/>
      <c r="AP38" s="11"/>
    </row>
    <row r="39" spans="1:42" x14ac:dyDescent="0.3">
      <c r="A39" s="61">
        <v>45869</v>
      </c>
      <c r="B39" s="58" t="s">
        <v>140</v>
      </c>
      <c r="C39" s="58"/>
      <c r="D39" s="225"/>
      <c r="E39" s="135">
        <v>464</v>
      </c>
      <c r="F39" s="78"/>
      <c r="G39" s="241"/>
      <c r="H39" s="241">
        <v>464</v>
      </c>
      <c r="I39" s="241"/>
      <c r="J39" s="241"/>
      <c r="K39" s="157"/>
      <c r="L39" s="157"/>
      <c r="M39" s="158"/>
      <c r="N39" s="158"/>
      <c r="O39" s="158"/>
      <c r="P39" s="158"/>
      <c r="Q39" s="158"/>
      <c r="R39" s="158"/>
      <c r="S39" s="158"/>
      <c r="T39" s="158"/>
      <c r="U39" s="158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70"/>
      <c r="AN39" s="50"/>
      <c r="AO39" s="15"/>
      <c r="AP39" s="11"/>
    </row>
    <row r="40" spans="1:42" x14ac:dyDescent="0.3">
      <c r="A40" s="61">
        <v>45869</v>
      </c>
      <c r="B40" s="58" t="s">
        <v>141</v>
      </c>
      <c r="C40" s="58"/>
      <c r="D40" s="225"/>
      <c r="E40" s="78"/>
      <c r="F40" s="78"/>
      <c r="G40" s="241"/>
      <c r="H40" s="241"/>
      <c r="I40" s="241">
        <v>125</v>
      </c>
      <c r="J40" s="142">
        <v>125</v>
      </c>
      <c r="K40" s="157"/>
      <c r="L40" s="157"/>
      <c r="M40" s="158"/>
      <c r="N40" s="158"/>
      <c r="O40" s="158"/>
      <c r="P40" s="158"/>
      <c r="Q40" s="158"/>
      <c r="R40" s="158"/>
      <c r="S40" s="158"/>
      <c r="T40" s="158"/>
      <c r="U40" s="158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70"/>
      <c r="AN40" s="50"/>
      <c r="AO40" s="15"/>
      <c r="AP40" s="11"/>
    </row>
    <row r="41" spans="1:42" x14ac:dyDescent="0.3">
      <c r="A41" s="61">
        <v>45845</v>
      </c>
      <c r="B41" s="58" t="s">
        <v>147</v>
      </c>
      <c r="C41" s="58"/>
      <c r="D41" s="225"/>
      <c r="E41" s="78"/>
      <c r="F41" s="78"/>
      <c r="G41" s="241"/>
      <c r="H41" s="241"/>
      <c r="I41" s="241">
        <v>14449.32</v>
      </c>
      <c r="J41" s="142"/>
      <c r="K41" s="157"/>
      <c r="L41" s="157"/>
      <c r="M41" s="158"/>
      <c r="N41" s="158"/>
      <c r="O41" s="158"/>
      <c r="P41" s="158"/>
      <c r="Q41" s="158"/>
      <c r="R41" s="158"/>
      <c r="S41" s="158"/>
      <c r="T41" s="158"/>
      <c r="U41" s="158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>
        <v>14449.32</v>
      </c>
      <c r="AK41" s="169"/>
      <c r="AL41" s="169"/>
      <c r="AM41" s="170"/>
      <c r="AN41" s="50"/>
      <c r="AO41" s="15"/>
      <c r="AP41" s="11"/>
    </row>
    <row r="42" spans="1:42" x14ac:dyDescent="0.3">
      <c r="A42" s="61">
        <v>45845</v>
      </c>
      <c r="B42" s="58" t="s">
        <v>101</v>
      </c>
      <c r="C42" s="58"/>
      <c r="D42" s="225"/>
      <c r="E42" s="135"/>
      <c r="F42" s="78"/>
      <c r="G42" s="142"/>
      <c r="H42" s="241">
        <v>980</v>
      </c>
      <c r="I42" s="142"/>
      <c r="J42" s="142"/>
      <c r="K42" s="157"/>
      <c r="L42" s="157"/>
      <c r="M42" s="158"/>
      <c r="N42" s="158"/>
      <c r="O42" s="158"/>
      <c r="P42" s="158"/>
      <c r="Q42" s="158"/>
      <c r="R42" s="158"/>
      <c r="S42" s="158"/>
      <c r="T42" s="158"/>
      <c r="U42" s="158"/>
      <c r="V42" s="169"/>
      <c r="W42" s="169"/>
      <c r="X42" s="169"/>
      <c r="Y42" s="169"/>
      <c r="Z42" s="169"/>
      <c r="AA42" s="169"/>
      <c r="AB42" s="169"/>
      <c r="AC42" s="169"/>
      <c r="AD42" s="169">
        <v>980</v>
      </c>
      <c r="AE42" s="169"/>
      <c r="AF42" s="169"/>
      <c r="AG42" s="169"/>
      <c r="AH42" s="169"/>
      <c r="AI42" s="169"/>
      <c r="AJ42" s="169"/>
      <c r="AK42" s="169"/>
      <c r="AL42" s="169"/>
      <c r="AM42" s="170"/>
      <c r="AN42" s="50"/>
      <c r="AO42" s="15"/>
      <c r="AP42" s="11"/>
    </row>
    <row r="43" spans="1:42" x14ac:dyDescent="0.3">
      <c r="A43" s="61">
        <v>45845</v>
      </c>
      <c r="B43" s="58" t="s">
        <v>144</v>
      </c>
      <c r="C43" s="58"/>
      <c r="D43" s="225"/>
      <c r="E43" s="78">
        <v>180</v>
      </c>
      <c r="F43" s="78"/>
      <c r="G43" s="142"/>
      <c r="H43" s="241"/>
      <c r="I43" s="142"/>
      <c r="J43" s="142"/>
      <c r="K43" s="157"/>
      <c r="L43" s="157"/>
      <c r="M43" s="158"/>
      <c r="N43" s="158"/>
      <c r="O43" s="158"/>
      <c r="P43" s="158"/>
      <c r="Q43" s="158"/>
      <c r="R43" s="158"/>
      <c r="S43" s="158"/>
      <c r="T43" s="158"/>
      <c r="U43" s="158"/>
      <c r="V43" s="169"/>
      <c r="W43" s="169"/>
      <c r="X43" s="169"/>
      <c r="Y43" s="169"/>
      <c r="Z43" s="169"/>
      <c r="AA43" s="169"/>
      <c r="AB43" s="169"/>
      <c r="AC43" s="169"/>
      <c r="AD43" s="169">
        <v>180</v>
      </c>
      <c r="AE43" s="169"/>
      <c r="AF43" s="169"/>
      <c r="AG43" s="169"/>
      <c r="AH43" s="169"/>
      <c r="AI43" s="169"/>
      <c r="AJ43" s="169"/>
      <c r="AK43" s="169"/>
      <c r="AL43" s="169"/>
      <c r="AM43" s="170"/>
      <c r="AN43" s="50"/>
      <c r="AO43" s="15"/>
      <c r="AP43" s="11"/>
    </row>
    <row r="44" spans="1:42" x14ac:dyDescent="0.3">
      <c r="A44" s="61">
        <v>45845</v>
      </c>
      <c r="B44" s="58" t="s">
        <v>135</v>
      </c>
      <c r="C44" s="58"/>
      <c r="D44" s="225"/>
      <c r="E44" s="135"/>
      <c r="F44" s="78"/>
      <c r="G44" s="241"/>
      <c r="H44" s="241">
        <v>2040</v>
      </c>
      <c r="I44" s="241"/>
      <c r="J44" s="241"/>
      <c r="K44" s="157"/>
      <c r="L44" s="157"/>
      <c r="M44" s="158"/>
      <c r="N44" s="158"/>
      <c r="O44" s="158"/>
      <c r="P44" s="158"/>
      <c r="Q44" s="158"/>
      <c r="R44" s="158"/>
      <c r="S44" s="158"/>
      <c r="T44" s="158"/>
      <c r="U44" s="158"/>
      <c r="V44" s="169"/>
      <c r="W44" s="169"/>
      <c r="X44" s="169"/>
      <c r="Y44" s="169"/>
      <c r="Z44" s="169"/>
      <c r="AA44" s="169"/>
      <c r="AB44" s="169"/>
      <c r="AC44" s="169"/>
      <c r="AD44" s="169">
        <v>2040</v>
      </c>
      <c r="AE44" s="169"/>
      <c r="AF44" s="169"/>
      <c r="AG44" s="169"/>
      <c r="AH44" s="169"/>
      <c r="AI44" s="169"/>
      <c r="AJ44" s="169"/>
      <c r="AK44" s="169"/>
      <c r="AL44" s="169"/>
      <c r="AM44" s="170"/>
      <c r="AN44" s="138"/>
      <c r="AO44" s="139"/>
      <c r="AP44" s="11"/>
    </row>
    <row r="45" spans="1:42" x14ac:dyDescent="0.3">
      <c r="A45" s="61">
        <v>45845</v>
      </c>
      <c r="B45" s="58" t="s">
        <v>145</v>
      </c>
      <c r="C45" s="58"/>
      <c r="D45" s="225"/>
      <c r="E45" s="78">
        <v>225</v>
      </c>
      <c r="F45" s="78"/>
      <c r="G45" s="241"/>
      <c r="H45" s="241"/>
      <c r="I45" s="241"/>
      <c r="J45" s="241"/>
      <c r="K45" s="157"/>
      <c r="L45" s="157"/>
      <c r="M45" s="158"/>
      <c r="N45" s="158"/>
      <c r="O45" s="158"/>
      <c r="P45" s="158"/>
      <c r="Q45" s="158"/>
      <c r="R45" s="158"/>
      <c r="S45" s="158"/>
      <c r="T45" s="158"/>
      <c r="U45" s="158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>
        <v>225</v>
      </c>
      <c r="AJ45" s="169"/>
      <c r="AK45" s="169"/>
      <c r="AL45" s="169"/>
      <c r="AM45" s="170"/>
      <c r="AN45" s="138"/>
      <c r="AO45" s="139"/>
      <c r="AP45" s="11"/>
    </row>
    <row r="46" spans="1:42" x14ac:dyDescent="0.3">
      <c r="A46" s="61">
        <v>45845</v>
      </c>
      <c r="B46" s="58" t="s">
        <v>136</v>
      </c>
      <c r="C46" s="58"/>
      <c r="D46" s="225"/>
      <c r="E46" s="78"/>
      <c r="F46" s="135"/>
      <c r="G46" s="142"/>
      <c r="H46" s="241">
        <v>261.39</v>
      </c>
      <c r="I46" s="142"/>
      <c r="J46" s="142"/>
      <c r="K46" s="157"/>
      <c r="L46" s="157"/>
      <c r="M46" s="158"/>
      <c r="N46" s="158"/>
      <c r="O46" s="158"/>
      <c r="P46" s="158"/>
      <c r="Q46" s="158"/>
      <c r="R46" s="158"/>
      <c r="S46" s="158"/>
      <c r="T46" s="158"/>
      <c r="U46" s="158"/>
      <c r="V46" s="169">
        <v>261.39</v>
      </c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70"/>
      <c r="AN46" s="138"/>
      <c r="AO46" s="139"/>
      <c r="AP46" s="11"/>
    </row>
    <row r="47" spans="1:42" x14ac:dyDescent="0.3">
      <c r="A47" s="61">
        <v>45859</v>
      </c>
      <c r="B47" s="58" t="s">
        <v>137</v>
      </c>
      <c r="C47" s="58"/>
      <c r="D47" s="225"/>
      <c r="E47" s="78"/>
      <c r="F47" s="142"/>
      <c r="G47" s="142"/>
      <c r="H47" s="241">
        <v>4.25</v>
      </c>
      <c r="I47" s="142"/>
      <c r="J47" s="142"/>
      <c r="K47" s="157"/>
      <c r="L47" s="157"/>
      <c r="M47" s="158"/>
      <c r="N47" s="158"/>
      <c r="O47" s="158"/>
      <c r="P47" s="158"/>
      <c r="Q47" s="158"/>
      <c r="R47" s="158"/>
      <c r="S47" s="158"/>
      <c r="T47" s="158"/>
      <c r="U47" s="158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>
        <v>4.25</v>
      </c>
      <c r="AL47" s="169"/>
      <c r="AM47" s="170"/>
      <c r="AN47" s="50"/>
      <c r="AO47" s="15"/>
      <c r="AP47" s="11"/>
    </row>
    <row r="48" spans="1:42" x14ac:dyDescent="0.3">
      <c r="A48" s="61">
        <v>45869</v>
      </c>
      <c r="B48" s="141" t="s">
        <v>138</v>
      </c>
      <c r="C48" s="58"/>
      <c r="D48" s="225"/>
      <c r="E48" s="78"/>
      <c r="F48" s="241">
        <v>415</v>
      </c>
      <c r="G48" s="142"/>
      <c r="H48" s="142"/>
      <c r="I48" s="142"/>
      <c r="J48" s="142">
        <v>415</v>
      </c>
      <c r="K48" s="157"/>
      <c r="L48" s="157"/>
      <c r="M48" s="158"/>
      <c r="N48" s="158"/>
      <c r="O48" s="158"/>
      <c r="P48" s="158"/>
      <c r="Q48" s="158"/>
      <c r="R48" s="158"/>
      <c r="S48" s="158"/>
      <c r="T48" s="158"/>
      <c r="U48" s="158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70"/>
      <c r="AN48" s="50"/>
      <c r="AO48" s="15"/>
      <c r="AP48" s="11"/>
    </row>
    <row r="49" spans="1:42" x14ac:dyDescent="0.3">
      <c r="A49" s="61">
        <v>45869</v>
      </c>
      <c r="B49" s="58" t="s">
        <v>139</v>
      </c>
      <c r="C49" s="58"/>
      <c r="D49" s="225"/>
      <c r="E49" s="78"/>
      <c r="F49" s="142"/>
      <c r="G49" s="241">
        <v>23396</v>
      </c>
      <c r="H49" s="142"/>
      <c r="I49" s="142">
        <v>23396</v>
      </c>
      <c r="J49" s="142"/>
      <c r="K49" s="157"/>
      <c r="L49" s="157"/>
      <c r="M49" s="158"/>
      <c r="N49" s="158"/>
      <c r="O49" s="158"/>
      <c r="P49" s="158"/>
      <c r="Q49" s="158"/>
      <c r="R49" s="158"/>
      <c r="S49" s="158"/>
      <c r="T49" s="158"/>
      <c r="U49" s="158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70"/>
      <c r="AN49" s="50">
        <f>SUM(V34:AM49)</f>
        <v>18139.96</v>
      </c>
      <c r="AO49" s="15">
        <f>SUM(K34:U49)</f>
        <v>13230.6</v>
      </c>
      <c r="AP49" s="11"/>
    </row>
    <row r="50" spans="1:42" x14ac:dyDescent="0.3">
      <c r="A50" s="61">
        <v>45874</v>
      </c>
      <c r="B50" s="58" t="s">
        <v>149</v>
      </c>
      <c r="C50" s="58"/>
      <c r="D50" s="221"/>
      <c r="E50" s="78">
        <v>9672</v>
      </c>
      <c r="F50" s="5"/>
      <c r="G50" s="238"/>
      <c r="H50" s="238"/>
      <c r="I50" s="238"/>
      <c r="J50" s="238"/>
      <c r="K50" s="157"/>
      <c r="L50" s="157"/>
      <c r="M50" s="158"/>
      <c r="N50" s="158"/>
      <c r="O50" s="158"/>
      <c r="P50" s="158"/>
      <c r="Q50" s="158"/>
      <c r="R50" s="158">
        <v>9672</v>
      </c>
      <c r="S50" s="158"/>
      <c r="T50" s="158"/>
      <c r="U50" s="158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70"/>
      <c r="AN50" s="50"/>
      <c r="AO50" s="15"/>
      <c r="AP50" s="11"/>
    </row>
    <row r="51" spans="1:42" x14ac:dyDescent="0.3">
      <c r="A51" s="61">
        <v>45880</v>
      </c>
      <c r="B51" s="58" t="s">
        <v>70</v>
      </c>
      <c r="C51" s="58"/>
      <c r="D51" s="225"/>
      <c r="E51" s="78"/>
      <c r="F51" s="142"/>
      <c r="G51" s="241"/>
      <c r="H51" s="142"/>
      <c r="I51" s="142">
        <v>7.12</v>
      </c>
      <c r="J51" s="142">
        <v>0.1</v>
      </c>
      <c r="K51" s="157"/>
      <c r="L51" s="157"/>
      <c r="M51" s="158"/>
      <c r="N51" s="158"/>
      <c r="O51" s="158">
        <v>7.12</v>
      </c>
      <c r="P51" s="158">
        <v>0.1</v>
      </c>
      <c r="Q51" s="158"/>
      <c r="R51" s="158"/>
      <c r="S51" s="158"/>
      <c r="T51" s="158"/>
      <c r="U51" s="158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70"/>
      <c r="AN51" s="50"/>
      <c r="AO51" s="15"/>
      <c r="AP51" s="11"/>
    </row>
    <row r="52" spans="1:42" x14ac:dyDescent="0.3">
      <c r="A52" s="61">
        <v>45895</v>
      </c>
      <c r="B52" s="58" t="s">
        <v>150</v>
      </c>
      <c r="C52" s="58"/>
      <c r="D52" s="221"/>
      <c r="E52" s="78"/>
      <c r="F52" s="5"/>
      <c r="G52" s="238">
        <v>7389</v>
      </c>
      <c r="H52" s="238"/>
      <c r="I52" s="238"/>
      <c r="J52" s="238"/>
      <c r="K52" s="157"/>
      <c r="L52" s="157"/>
      <c r="M52" s="158"/>
      <c r="N52" s="158"/>
      <c r="O52" s="158"/>
      <c r="P52" s="158"/>
      <c r="Q52" s="158"/>
      <c r="R52" s="158">
        <v>7389</v>
      </c>
      <c r="S52" s="158"/>
      <c r="T52" s="158"/>
      <c r="U52" s="158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70"/>
      <c r="AN52" s="50"/>
      <c r="AO52" s="15"/>
      <c r="AP52" s="11"/>
    </row>
    <row r="53" spans="1:42" x14ac:dyDescent="0.3">
      <c r="A53" s="61">
        <v>45880</v>
      </c>
      <c r="B53" s="58" t="s">
        <v>107</v>
      </c>
      <c r="C53" s="58"/>
      <c r="D53" s="225"/>
      <c r="E53" s="78"/>
      <c r="F53" s="5"/>
      <c r="G53" s="238"/>
      <c r="H53" s="238"/>
      <c r="I53" s="241">
        <v>261.39</v>
      </c>
      <c r="J53" s="238"/>
      <c r="K53" s="157"/>
      <c r="L53" s="157"/>
      <c r="M53" s="158"/>
      <c r="N53" s="158"/>
      <c r="O53" s="158"/>
      <c r="P53" s="158"/>
      <c r="Q53" s="158"/>
      <c r="R53" s="158"/>
      <c r="S53" s="158"/>
      <c r="T53" s="158"/>
      <c r="U53" s="158"/>
      <c r="V53" s="169">
        <v>261.39</v>
      </c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70"/>
      <c r="AN53" s="50"/>
      <c r="AO53" s="15"/>
      <c r="AP53" s="11"/>
    </row>
    <row r="54" spans="1:42" x14ac:dyDescent="0.3">
      <c r="A54" s="61">
        <v>45880</v>
      </c>
      <c r="B54" s="58" t="s">
        <v>122</v>
      </c>
      <c r="C54" s="58"/>
      <c r="D54" s="225"/>
      <c r="E54" s="78"/>
      <c r="F54" s="5"/>
      <c r="G54" s="238"/>
      <c r="H54" s="238"/>
      <c r="I54" s="241">
        <v>125</v>
      </c>
      <c r="J54" s="238"/>
      <c r="K54" s="157"/>
      <c r="L54" s="157"/>
      <c r="M54" s="158"/>
      <c r="N54" s="158"/>
      <c r="O54" s="158"/>
      <c r="P54" s="158"/>
      <c r="Q54" s="158"/>
      <c r="R54" s="158"/>
      <c r="S54" s="158"/>
      <c r="T54" s="158"/>
      <c r="U54" s="158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>
        <v>125</v>
      </c>
      <c r="AK54" s="169"/>
      <c r="AL54" s="169"/>
      <c r="AM54" s="170"/>
      <c r="AN54" s="50"/>
      <c r="AO54" s="15"/>
      <c r="AP54" s="11"/>
    </row>
    <row r="55" spans="1:42" x14ac:dyDescent="0.3">
      <c r="A55" s="61">
        <v>45882</v>
      </c>
      <c r="B55" s="58" t="s">
        <v>69</v>
      </c>
      <c r="C55" s="58"/>
      <c r="D55" s="225"/>
      <c r="E55" s="78"/>
      <c r="F55" s="5"/>
      <c r="G55" s="238"/>
      <c r="H55" s="238">
        <v>125</v>
      </c>
      <c r="I55" s="247">
        <v>125</v>
      </c>
      <c r="J55" s="238"/>
      <c r="K55" s="157"/>
      <c r="L55" s="157"/>
      <c r="M55" s="158"/>
      <c r="N55" s="158"/>
      <c r="O55" s="158"/>
      <c r="P55" s="158"/>
      <c r="Q55" s="158"/>
      <c r="R55" s="158"/>
      <c r="S55" s="158">
        <v>125</v>
      </c>
      <c r="T55" s="158"/>
      <c r="U55" s="158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70">
        <v>125</v>
      </c>
      <c r="AN55" s="50"/>
      <c r="AO55" s="15"/>
      <c r="AP55" s="11"/>
    </row>
    <row r="56" spans="1:42" x14ac:dyDescent="0.3">
      <c r="A56" s="61">
        <v>45888</v>
      </c>
      <c r="B56" s="58" t="s">
        <v>137</v>
      </c>
      <c r="C56" s="58"/>
      <c r="D56" s="225"/>
      <c r="E56" s="135"/>
      <c r="F56" s="5"/>
      <c r="G56" s="238"/>
      <c r="H56" s="238"/>
      <c r="I56" s="241">
        <v>4.25</v>
      </c>
      <c r="J56" s="238"/>
      <c r="K56" s="157"/>
      <c r="L56" s="157"/>
      <c r="M56" s="158"/>
      <c r="N56" s="158"/>
      <c r="O56" s="158"/>
      <c r="P56" s="158"/>
      <c r="Q56" s="158"/>
      <c r="R56" s="158"/>
      <c r="S56" s="158"/>
      <c r="T56" s="158"/>
      <c r="U56" s="158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>
        <v>4.25</v>
      </c>
      <c r="AL56" s="169"/>
      <c r="AM56" s="170"/>
      <c r="AN56" s="50">
        <f>SUM(V50:AM56)</f>
        <v>515.64</v>
      </c>
      <c r="AO56" s="15">
        <f>SUM(K50:U56)</f>
        <v>17193.22</v>
      </c>
      <c r="AP56" s="11"/>
    </row>
    <row r="57" spans="1:42" x14ac:dyDescent="0.3">
      <c r="A57" s="61">
        <v>45908</v>
      </c>
      <c r="B57" s="58" t="s">
        <v>151</v>
      </c>
      <c r="C57" s="58"/>
      <c r="D57" s="225"/>
      <c r="E57" s="135"/>
      <c r="F57" s="5">
        <v>0.84</v>
      </c>
      <c r="G57" s="238">
        <v>47.75</v>
      </c>
      <c r="H57" s="238"/>
      <c r="I57" s="142">
        <v>14.49</v>
      </c>
      <c r="J57" s="238"/>
      <c r="K57" s="157"/>
      <c r="L57" s="157"/>
      <c r="M57" s="158">
        <v>0.84</v>
      </c>
      <c r="N57" s="158">
        <v>47.75</v>
      </c>
      <c r="O57" s="158">
        <v>14.49</v>
      </c>
      <c r="P57" s="158">
        <v>0.23</v>
      </c>
      <c r="Q57" s="158"/>
      <c r="R57" s="158"/>
      <c r="S57" s="158"/>
      <c r="T57" s="158"/>
      <c r="U57" s="158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70"/>
      <c r="AN57" s="50"/>
      <c r="AO57" s="15"/>
      <c r="AP57" s="11"/>
    </row>
    <row r="58" spans="1:42" x14ac:dyDescent="0.3">
      <c r="A58" s="61">
        <v>45919</v>
      </c>
      <c r="B58" s="58" t="s">
        <v>94</v>
      </c>
      <c r="C58" s="58"/>
      <c r="D58" s="221"/>
      <c r="E58" s="135">
        <v>3762.15</v>
      </c>
      <c r="F58" s="5"/>
      <c r="G58" s="238"/>
      <c r="H58" s="238"/>
      <c r="I58" s="238"/>
      <c r="J58" s="238"/>
      <c r="K58" s="157">
        <v>3762.15</v>
      </c>
      <c r="L58" s="157"/>
      <c r="M58" s="158"/>
      <c r="N58" s="158"/>
      <c r="O58" s="158"/>
      <c r="P58" s="158"/>
      <c r="Q58" s="158"/>
      <c r="R58" s="158"/>
      <c r="S58" s="158"/>
      <c r="T58" s="158"/>
      <c r="U58" s="158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70"/>
      <c r="AN58" s="50"/>
      <c r="AO58" s="15"/>
      <c r="AP58" s="11"/>
    </row>
    <row r="59" spans="1:42" x14ac:dyDescent="0.3">
      <c r="A59" s="61">
        <v>45929</v>
      </c>
      <c r="B59" s="58" t="s">
        <v>121</v>
      </c>
      <c r="C59" s="58"/>
      <c r="D59" s="221"/>
      <c r="E59" s="135">
        <v>107.14</v>
      </c>
      <c r="F59" s="5"/>
      <c r="G59" s="238"/>
      <c r="H59" s="238"/>
      <c r="I59" s="238"/>
      <c r="J59" s="238"/>
      <c r="K59" s="157"/>
      <c r="L59" s="157"/>
      <c r="M59" s="158"/>
      <c r="N59" s="158"/>
      <c r="O59" s="158"/>
      <c r="P59" s="158"/>
      <c r="Q59" s="158"/>
      <c r="R59" s="158">
        <v>107.14</v>
      </c>
      <c r="S59" s="158"/>
      <c r="T59" s="158"/>
      <c r="U59" s="158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70"/>
      <c r="AN59" s="50"/>
      <c r="AO59" s="15"/>
      <c r="AP59" s="11"/>
    </row>
    <row r="60" spans="1:42" x14ac:dyDescent="0.3">
      <c r="A60" s="61">
        <v>45909</v>
      </c>
      <c r="B60" s="58" t="s">
        <v>68</v>
      </c>
      <c r="C60" s="58"/>
      <c r="D60" s="221"/>
      <c r="E60" s="135"/>
      <c r="F60" s="5"/>
      <c r="G60" s="238"/>
      <c r="H60" s="238">
        <v>129.97999999999999</v>
      </c>
      <c r="I60" s="241">
        <v>129.97999999999999</v>
      </c>
      <c r="J60" s="238"/>
      <c r="K60" s="157"/>
      <c r="L60" s="157"/>
      <c r="M60" s="158"/>
      <c r="N60" s="158"/>
      <c r="O60" s="158"/>
      <c r="P60" s="158"/>
      <c r="Q60" s="158"/>
      <c r="R60" s="158"/>
      <c r="S60" s="158">
        <v>129.97999999999999</v>
      </c>
      <c r="T60" s="158"/>
      <c r="U60" s="158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70">
        <v>129.97999999999999</v>
      </c>
      <c r="AN60" s="50"/>
      <c r="AO60" s="15"/>
      <c r="AP60" s="11"/>
    </row>
    <row r="61" spans="1:42" x14ac:dyDescent="0.3">
      <c r="A61" s="61">
        <v>45910</v>
      </c>
      <c r="B61" s="58" t="s">
        <v>157</v>
      </c>
      <c r="C61" s="58"/>
      <c r="D61" s="221"/>
      <c r="E61" s="135"/>
      <c r="F61" s="5"/>
      <c r="G61" s="238"/>
      <c r="H61" s="238"/>
      <c r="I61" s="238"/>
      <c r="J61" s="238"/>
      <c r="K61" s="157"/>
      <c r="L61" s="157"/>
      <c r="M61" s="158"/>
      <c r="N61" s="158"/>
      <c r="O61" s="158"/>
      <c r="P61" s="158"/>
      <c r="Q61" s="158"/>
      <c r="R61" s="158"/>
      <c r="S61" s="158"/>
      <c r="T61" s="158"/>
      <c r="U61" s="158">
        <v>182.9</v>
      </c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70"/>
      <c r="AN61" s="50"/>
      <c r="AO61" s="15"/>
      <c r="AP61" s="11"/>
    </row>
    <row r="62" spans="1:42" x14ac:dyDescent="0.3">
      <c r="A62" s="61">
        <v>45901</v>
      </c>
      <c r="B62" s="58" t="s">
        <v>152</v>
      </c>
      <c r="C62" s="58"/>
      <c r="D62" s="221"/>
      <c r="E62" s="135"/>
      <c r="F62" s="5"/>
      <c r="G62" s="238"/>
      <c r="H62" s="238">
        <v>85</v>
      </c>
      <c r="I62" s="238"/>
      <c r="J62" s="238"/>
      <c r="K62" s="157"/>
      <c r="L62" s="157"/>
      <c r="M62" s="158"/>
      <c r="N62" s="158"/>
      <c r="O62" s="158"/>
      <c r="P62" s="158"/>
      <c r="Q62" s="158"/>
      <c r="R62" s="158"/>
      <c r="S62" s="158"/>
      <c r="T62" s="158"/>
      <c r="U62" s="158"/>
      <c r="V62" s="169"/>
      <c r="W62" s="169"/>
      <c r="X62" s="169"/>
      <c r="Y62" s="169"/>
      <c r="Z62" s="169"/>
      <c r="AA62" s="169"/>
      <c r="AB62" s="169">
        <v>85</v>
      </c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70"/>
      <c r="AN62" s="50"/>
      <c r="AO62" s="15"/>
      <c r="AP62" s="11"/>
    </row>
    <row r="63" spans="1:42" x14ac:dyDescent="0.3">
      <c r="A63" s="61">
        <v>45901</v>
      </c>
      <c r="B63" s="58" t="s">
        <v>122</v>
      </c>
      <c r="C63" s="58"/>
      <c r="D63" s="221"/>
      <c r="E63" s="135"/>
      <c r="F63" s="5"/>
      <c r="G63" s="238"/>
      <c r="H63" s="238">
        <v>125</v>
      </c>
      <c r="I63" s="238"/>
      <c r="J63" s="238"/>
      <c r="K63" s="157"/>
      <c r="L63" s="157"/>
      <c r="M63" s="158"/>
      <c r="N63" s="158"/>
      <c r="O63" s="158"/>
      <c r="P63" s="158"/>
      <c r="Q63" s="158"/>
      <c r="R63" s="158"/>
      <c r="S63" s="158"/>
      <c r="T63" s="158"/>
      <c r="U63" s="158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>
        <v>125</v>
      </c>
      <c r="AK63" s="169"/>
      <c r="AL63" s="169"/>
      <c r="AM63" s="170"/>
      <c r="AN63" s="50"/>
      <c r="AO63" s="15"/>
      <c r="AP63" s="11"/>
    </row>
    <row r="64" spans="1:42" x14ac:dyDescent="0.3">
      <c r="A64" s="61">
        <v>45901</v>
      </c>
      <c r="B64" s="58" t="s">
        <v>107</v>
      </c>
      <c r="C64" s="58"/>
      <c r="D64" s="221"/>
      <c r="E64" s="135"/>
      <c r="F64" s="137"/>
      <c r="G64" s="238"/>
      <c r="H64" s="238">
        <v>261.39</v>
      </c>
      <c r="I64" s="238"/>
      <c r="J64" s="238"/>
      <c r="K64" s="157"/>
      <c r="L64" s="157"/>
      <c r="M64" s="158"/>
      <c r="N64" s="158"/>
      <c r="O64" s="158"/>
      <c r="P64" s="158"/>
      <c r="Q64" s="158"/>
      <c r="R64" s="158"/>
      <c r="S64" s="158"/>
      <c r="T64" s="158"/>
      <c r="U64" s="158"/>
      <c r="V64" s="169">
        <v>261.39</v>
      </c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70"/>
      <c r="AN64" s="50"/>
      <c r="AO64" s="15"/>
      <c r="AP64" s="11"/>
    </row>
    <row r="65" spans="1:42" x14ac:dyDescent="0.3">
      <c r="A65" s="61">
        <v>45901</v>
      </c>
      <c r="B65" s="141" t="s">
        <v>127</v>
      </c>
      <c r="C65" s="58"/>
      <c r="D65" s="221"/>
      <c r="E65" s="135"/>
      <c r="F65" s="137"/>
      <c r="G65" s="241"/>
      <c r="H65" s="241">
        <v>448</v>
      </c>
      <c r="I65" s="241"/>
      <c r="J65" s="241"/>
      <c r="K65" s="157"/>
      <c r="L65" s="157"/>
      <c r="M65" s="158"/>
      <c r="N65" s="158"/>
      <c r="O65" s="158"/>
      <c r="P65" s="158"/>
      <c r="Q65" s="158"/>
      <c r="R65" s="158"/>
      <c r="S65" s="158"/>
      <c r="T65" s="158"/>
      <c r="U65" s="158"/>
      <c r="V65" s="169"/>
      <c r="W65" s="169"/>
      <c r="X65" s="169"/>
      <c r="Y65" s="169"/>
      <c r="Z65" s="169"/>
      <c r="AA65" s="169">
        <v>448</v>
      </c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70"/>
      <c r="AN65" s="50"/>
      <c r="AO65" s="15"/>
      <c r="AP65" s="11"/>
    </row>
    <row r="66" spans="1:42" x14ac:dyDescent="0.3">
      <c r="A66" s="61">
        <v>45915</v>
      </c>
      <c r="B66" s="58" t="s">
        <v>153</v>
      </c>
      <c r="C66" s="58"/>
      <c r="D66" s="221"/>
      <c r="E66" s="78"/>
      <c r="F66" s="59"/>
      <c r="G66" s="142"/>
      <c r="H66" s="142">
        <v>48.4</v>
      </c>
      <c r="I66" s="142"/>
      <c r="J66" s="142"/>
      <c r="K66" s="157"/>
      <c r="L66" s="157"/>
      <c r="M66" s="158"/>
      <c r="N66" s="158"/>
      <c r="O66" s="158"/>
      <c r="P66" s="158"/>
      <c r="Q66" s="158"/>
      <c r="R66" s="158"/>
      <c r="S66" s="158"/>
      <c r="T66" s="158"/>
      <c r="U66" s="158"/>
      <c r="V66" s="169"/>
      <c r="W66" s="169"/>
      <c r="X66" s="169"/>
      <c r="Y66" s="169"/>
      <c r="Z66" s="169">
        <v>48.4</v>
      </c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70"/>
      <c r="AN66" s="50"/>
      <c r="AO66" s="15"/>
      <c r="AP66" s="11"/>
    </row>
    <row r="67" spans="1:42" x14ac:dyDescent="0.3">
      <c r="A67" s="61">
        <v>45915</v>
      </c>
      <c r="B67" s="58" t="s">
        <v>154</v>
      </c>
      <c r="C67" s="58"/>
      <c r="D67" s="221"/>
      <c r="E67" s="78"/>
      <c r="F67" s="137"/>
      <c r="G67" s="241"/>
      <c r="H67" s="241">
        <v>129.97999999999999</v>
      </c>
      <c r="I67" s="241"/>
      <c r="J67" s="241"/>
      <c r="K67" s="157"/>
      <c r="L67" s="157"/>
      <c r="M67" s="158"/>
      <c r="N67" s="158"/>
      <c r="O67" s="158"/>
      <c r="P67" s="158"/>
      <c r="Q67" s="158"/>
      <c r="R67" s="158"/>
      <c r="S67" s="158"/>
      <c r="T67" s="158"/>
      <c r="U67" s="158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>
        <v>129.97999999999999</v>
      </c>
      <c r="AK67" s="169"/>
      <c r="AL67" s="169"/>
      <c r="AM67" s="170"/>
      <c r="AN67" s="50"/>
      <c r="AO67" s="15"/>
      <c r="AP67" s="11"/>
    </row>
    <row r="68" spans="1:42" x14ac:dyDescent="0.3">
      <c r="A68" s="61">
        <v>45915</v>
      </c>
      <c r="B68" s="58" t="s">
        <v>155</v>
      </c>
      <c r="C68" s="58"/>
      <c r="D68" s="221"/>
      <c r="E68" s="78"/>
      <c r="F68" s="137"/>
      <c r="G68" s="241"/>
      <c r="H68" s="241">
        <v>252</v>
      </c>
      <c r="I68" s="241"/>
      <c r="J68" s="241"/>
      <c r="K68" s="157"/>
      <c r="L68" s="157"/>
      <c r="M68" s="158"/>
      <c r="N68" s="158"/>
      <c r="O68" s="158"/>
      <c r="P68" s="158"/>
      <c r="Q68" s="158"/>
      <c r="R68" s="158"/>
      <c r="S68" s="158"/>
      <c r="T68" s="158"/>
      <c r="U68" s="158"/>
      <c r="V68" s="169"/>
      <c r="W68" s="169"/>
      <c r="X68" s="169"/>
      <c r="Y68" s="169"/>
      <c r="Z68" s="169"/>
      <c r="AA68" s="169"/>
      <c r="AB68" s="169"/>
      <c r="AC68" s="169">
        <v>252</v>
      </c>
      <c r="AD68" s="169"/>
      <c r="AE68" s="169"/>
      <c r="AF68" s="169"/>
      <c r="AG68" s="169"/>
      <c r="AH68" s="169"/>
      <c r="AI68" s="169"/>
      <c r="AJ68" s="169"/>
      <c r="AK68" s="169"/>
      <c r="AL68" s="169"/>
      <c r="AM68" s="170"/>
      <c r="AN68" s="50"/>
      <c r="AO68" s="15"/>
      <c r="AP68" s="11"/>
    </row>
    <row r="69" spans="1:42" x14ac:dyDescent="0.3">
      <c r="A69" s="61">
        <v>45915</v>
      </c>
      <c r="B69" s="58" t="s">
        <v>156</v>
      </c>
      <c r="C69" s="58"/>
      <c r="D69" s="221"/>
      <c r="E69" s="135"/>
      <c r="F69" s="137"/>
      <c r="G69" s="241"/>
      <c r="H69" s="241">
        <v>28</v>
      </c>
      <c r="I69" s="241"/>
      <c r="J69" s="241"/>
      <c r="K69" s="157"/>
      <c r="L69" s="157"/>
      <c r="M69" s="158"/>
      <c r="N69" s="158"/>
      <c r="O69" s="158"/>
      <c r="P69" s="158"/>
      <c r="Q69" s="158"/>
      <c r="R69" s="158"/>
      <c r="S69" s="158"/>
      <c r="T69" s="158"/>
      <c r="U69" s="158"/>
      <c r="V69" s="169"/>
      <c r="W69" s="169"/>
      <c r="X69" s="169">
        <v>28</v>
      </c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70"/>
      <c r="AN69" s="50"/>
      <c r="AO69" s="15"/>
      <c r="AP69" s="11"/>
    </row>
    <row r="70" spans="1:42" x14ac:dyDescent="0.3">
      <c r="A70" s="61">
        <v>45919</v>
      </c>
      <c r="B70" s="58" t="s">
        <v>137</v>
      </c>
      <c r="C70" s="58"/>
      <c r="D70" s="221"/>
      <c r="E70" s="78"/>
      <c r="F70" s="137"/>
      <c r="G70" s="142"/>
      <c r="H70" s="142">
        <v>4.25</v>
      </c>
      <c r="I70" s="142"/>
      <c r="J70" s="142"/>
      <c r="K70" s="157"/>
      <c r="L70" s="157"/>
      <c r="M70" s="158"/>
      <c r="N70" s="158"/>
      <c r="O70" s="158"/>
      <c r="P70" s="158"/>
      <c r="Q70" s="158"/>
      <c r="R70" s="158"/>
      <c r="S70" s="158"/>
      <c r="T70" s="158"/>
      <c r="U70" s="158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>
        <v>4.25</v>
      </c>
      <c r="AL70" s="169"/>
      <c r="AM70" s="170"/>
      <c r="AN70" s="50">
        <f>SUM(V57:AM70)</f>
        <v>1512</v>
      </c>
      <c r="AO70" s="15">
        <f>SUM(K57:U70)</f>
        <v>4245.4799999999996</v>
      </c>
      <c r="AP70" s="11"/>
    </row>
    <row r="71" spans="1:42" x14ac:dyDescent="0.3">
      <c r="A71" s="61">
        <v>45932</v>
      </c>
      <c r="B71" s="58" t="s">
        <v>170</v>
      </c>
      <c r="C71" s="58"/>
      <c r="D71" s="221"/>
      <c r="E71" s="78">
        <v>9780.44</v>
      </c>
      <c r="F71" s="137"/>
      <c r="G71" s="142">
        <v>9780.44</v>
      </c>
      <c r="H71" s="142"/>
      <c r="I71" s="142"/>
      <c r="J71" s="142"/>
      <c r="K71" s="157"/>
      <c r="L71" s="157"/>
      <c r="M71" s="158"/>
      <c r="N71" s="158"/>
      <c r="O71" s="158"/>
      <c r="P71" s="158"/>
      <c r="Q71" s="158"/>
      <c r="R71" s="158">
        <v>9780.44</v>
      </c>
      <c r="S71" s="158"/>
      <c r="T71" s="158"/>
      <c r="U71" s="158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70">
        <v>9780.44</v>
      </c>
      <c r="AN71" s="50"/>
      <c r="AO71" s="15"/>
      <c r="AP71" s="11"/>
    </row>
    <row r="72" spans="1:42" x14ac:dyDescent="0.3">
      <c r="A72" s="61">
        <v>45939</v>
      </c>
      <c r="B72" s="58" t="s">
        <v>70</v>
      </c>
      <c r="C72" s="58"/>
      <c r="D72" s="221"/>
      <c r="E72" s="78"/>
      <c r="F72" s="137"/>
      <c r="G72" s="142"/>
      <c r="H72" s="142"/>
      <c r="I72" s="142">
        <v>11.14</v>
      </c>
      <c r="J72" s="142">
        <v>0.2</v>
      </c>
      <c r="K72" s="157"/>
      <c r="L72" s="157"/>
      <c r="M72" s="158">
        <v>0.2</v>
      </c>
      <c r="N72" s="158">
        <v>11.14</v>
      </c>
      <c r="O72" s="158"/>
      <c r="P72" s="158"/>
      <c r="Q72" s="158"/>
      <c r="R72" s="158"/>
      <c r="S72" s="158"/>
      <c r="T72" s="158"/>
      <c r="U72" s="158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70"/>
      <c r="AN72" s="50"/>
      <c r="AO72" s="15"/>
      <c r="AP72" s="11"/>
    </row>
    <row r="73" spans="1:42" x14ac:dyDescent="0.3">
      <c r="A73" s="61">
        <v>45944</v>
      </c>
      <c r="B73" s="58" t="s">
        <v>169</v>
      </c>
      <c r="C73" s="58"/>
      <c r="D73" s="221"/>
      <c r="E73" s="78"/>
      <c r="F73" s="137"/>
      <c r="G73" s="142"/>
      <c r="H73" s="142"/>
      <c r="I73" s="142"/>
      <c r="J73" s="142">
        <v>2657.8</v>
      </c>
      <c r="K73" s="157"/>
      <c r="L73" s="157"/>
      <c r="M73" s="158"/>
      <c r="N73" s="158"/>
      <c r="O73" s="158"/>
      <c r="P73" s="158"/>
      <c r="Q73" s="158">
        <v>2657.8</v>
      </c>
      <c r="R73" s="158"/>
      <c r="S73" s="158"/>
      <c r="T73" s="158"/>
      <c r="U73" s="158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70"/>
      <c r="AN73" s="50"/>
      <c r="AO73" s="15"/>
      <c r="AP73" s="11"/>
    </row>
    <row r="74" spans="1:42" x14ac:dyDescent="0.3">
      <c r="A74" s="61">
        <v>45936</v>
      </c>
      <c r="B74" s="58" t="s">
        <v>165</v>
      </c>
      <c r="C74" s="58"/>
      <c r="D74" s="221"/>
      <c r="E74" s="78">
        <v>3762</v>
      </c>
      <c r="F74" s="137"/>
      <c r="G74" s="142"/>
      <c r="H74" s="142">
        <v>3762</v>
      </c>
      <c r="I74" s="142"/>
      <c r="J74" s="142"/>
      <c r="K74" s="157"/>
      <c r="L74" s="157"/>
      <c r="M74" s="158"/>
      <c r="N74" s="158"/>
      <c r="O74" s="158"/>
      <c r="P74" s="158"/>
      <c r="Q74" s="158"/>
      <c r="R74" s="158"/>
      <c r="S74" s="158">
        <v>3762</v>
      </c>
      <c r="T74" s="158"/>
      <c r="U74" s="158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70">
        <v>3762</v>
      </c>
      <c r="AN74" s="50"/>
      <c r="AO74" s="15"/>
      <c r="AP74" s="11"/>
    </row>
    <row r="75" spans="1:42" x14ac:dyDescent="0.3">
      <c r="A75" s="61">
        <v>45936</v>
      </c>
      <c r="B75" s="58" t="s">
        <v>139</v>
      </c>
      <c r="C75" s="58"/>
      <c r="D75" s="221"/>
      <c r="E75" s="78"/>
      <c r="F75" s="137"/>
      <c r="G75" s="241">
        <v>17217</v>
      </c>
      <c r="H75" s="142"/>
      <c r="I75" s="142">
        <v>17217</v>
      </c>
      <c r="J75" s="142"/>
      <c r="K75" s="157"/>
      <c r="L75" s="157"/>
      <c r="M75" s="158"/>
      <c r="N75" s="158"/>
      <c r="O75" s="158"/>
      <c r="P75" s="158"/>
      <c r="Q75" s="158"/>
      <c r="R75" s="158"/>
      <c r="S75" s="158">
        <v>17217</v>
      </c>
      <c r="T75" s="158"/>
      <c r="U75" s="158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70">
        <v>17217</v>
      </c>
      <c r="AN75" s="50"/>
      <c r="AO75" s="15"/>
      <c r="AP75" s="11"/>
    </row>
    <row r="76" spans="1:42" x14ac:dyDescent="0.3">
      <c r="A76" s="61">
        <v>45936</v>
      </c>
      <c r="B76" s="58" t="s">
        <v>166</v>
      </c>
      <c r="C76" s="58"/>
      <c r="D76" s="221"/>
      <c r="E76" s="78"/>
      <c r="F76" s="137"/>
      <c r="G76" s="142"/>
      <c r="H76" s="142">
        <v>45720</v>
      </c>
      <c r="I76" s="241">
        <v>45720</v>
      </c>
      <c r="J76" s="142"/>
      <c r="K76" s="157"/>
      <c r="L76" s="157"/>
      <c r="M76" s="158"/>
      <c r="N76" s="158"/>
      <c r="O76" s="158"/>
      <c r="P76" s="158"/>
      <c r="Q76" s="158"/>
      <c r="R76" s="158"/>
      <c r="S76" s="158">
        <v>45720</v>
      </c>
      <c r="T76" s="158"/>
      <c r="U76" s="158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70">
        <v>45720</v>
      </c>
      <c r="AN76" s="50"/>
      <c r="AO76" s="15"/>
      <c r="AP76" s="11"/>
    </row>
    <row r="77" spans="1:42" x14ac:dyDescent="0.3">
      <c r="A77" s="61">
        <v>45937</v>
      </c>
      <c r="B77" s="58" t="s">
        <v>160</v>
      </c>
      <c r="C77" s="58"/>
      <c r="D77" s="221"/>
      <c r="E77" s="135"/>
      <c r="F77" s="137"/>
      <c r="G77" s="241"/>
      <c r="H77" s="241">
        <v>45720</v>
      </c>
      <c r="I77" s="241"/>
      <c r="J77" s="241"/>
      <c r="K77" s="157"/>
      <c r="L77" s="157"/>
      <c r="M77" s="158"/>
      <c r="N77" s="158"/>
      <c r="O77" s="158"/>
      <c r="P77" s="158"/>
      <c r="Q77" s="158"/>
      <c r="R77" s="158"/>
      <c r="S77" s="158"/>
      <c r="T77" s="158"/>
      <c r="U77" s="158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>
        <v>45720</v>
      </c>
      <c r="AK77" s="169"/>
      <c r="AL77" s="169"/>
      <c r="AM77" s="170"/>
      <c r="AN77" s="50"/>
      <c r="AO77" s="15"/>
      <c r="AP77" s="11"/>
    </row>
    <row r="78" spans="1:42" s="143" customFormat="1" x14ac:dyDescent="0.3">
      <c r="A78" s="61">
        <v>45937</v>
      </c>
      <c r="B78" s="58" t="s">
        <v>107</v>
      </c>
      <c r="C78" s="58"/>
      <c r="D78" s="221"/>
      <c r="E78" s="78"/>
      <c r="F78" s="59"/>
      <c r="G78" s="142"/>
      <c r="H78" s="241">
        <v>327.60000000000002</v>
      </c>
      <c r="I78" s="142"/>
      <c r="J78" s="142"/>
      <c r="K78" s="159"/>
      <c r="L78" s="159"/>
      <c r="M78" s="160"/>
      <c r="N78" s="160"/>
      <c r="O78" s="160"/>
      <c r="P78" s="160"/>
      <c r="Q78" s="160"/>
      <c r="R78" s="160"/>
      <c r="S78" s="160"/>
      <c r="T78" s="160"/>
      <c r="U78" s="160"/>
      <c r="V78" s="169">
        <v>327.60000000000002</v>
      </c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70"/>
      <c r="AN78" s="50"/>
      <c r="AO78" s="15"/>
      <c r="AP78" s="87"/>
    </row>
    <row r="79" spans="1:42" s="143" customFormat="1" x14ac:dyDescent="0.3">
      <c r="A79" s="61">
        <v>45937</v>
      </c>
      <c r="B79" s="58" t="s">
        <v>161</v>
      </c>
      <c r="C79" s="58"/>
      <c r="D79" s="221"/>
      <c r="E79" s="135"/>
      <c r="F79" s="59"/>
      <c r="G79" s="142"/>
      <c r="H79" s="241">
        <v>450</v>
      </c>
      <c r="I79" s="142"/>
      <c r="J79" s="142"/>
      <c r="K79" s="159"/>
      <c r="L79" s="159"/>
      <c r="M79" s="160"/>
      <c r="N79" s="160"/>
      <c r="O79" s="160"/>
      <c r="P79" s="160"/>
      <c r="Q79" s="160"/>
      <c r="R79" s="160"/>
      <c r="S79" s="160"/>
      <c r="T79" s="160"/>
      <c r="U79" s="160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>
        <v>450</v>
      </c>
      <c r="AJ79" s="169"/>
      <c r="AK79" s="169"/>
      <c r="AL79" s="169"/>
      <c r="AM79" s="170"/>
      <c r="AN79" s="50"/>
      <c r="AO79" s="15"/>
      <c r="AP79" s="87"/>
    </row>
    <row r="80" spans="1:42" s="143" customFormat="1" x14ac:dyDescent="0.3">
      <c r="A80" s="61">
        <v>45950</v>
      </c>
      <c r="B80" s="58" t="s">
        <v>137</v>
      </c>
      <c r="C80" s="58"/>
      <c r="D80" s="221"/>
      <c r="E80" s="135"/>
      <c r="F80" s="59"/>
      <c r="G80" s="142"/>
      <c r="H80" s="241">
        <v>4.25</v>
      </c>
      <c r="I80" s="142"/>
      <c r="J80" s="142"/>
      <c r="K80" s="159"/>
      <c r="L80" s="159"/>
      <c r="M80" s="160"/>
      <c r="N80" s="160"/>
      <c r="O80" s="160"/>
      <c r="P80" s="160"/>
      <c r="Q80" s="160"/>
      <c r="R80" s="160"/>
      <c r="S80" s="160"/>
      <c r="T80" s="160"/>
      <c r="U80" s="160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>
        <v>4.25</v>
      </c>
      <c r="AL80" s="169"/>
      <c r="AM80" s="170"/>
      <c r="AN80" s="50"/>
      <c r="AO80" s="15"/>
      <c r="AP80" s="87"/>
    </row>
    <row r="81" spans="1:42" s="143" customFormat="1" x14ac:dyDescent="0.3">
      <c r="A81" s="61">
        <v>45953</v>
      </c>
      <c r="B81" s="58" t="s">
        <v>162</v>
      </c>
      <c r="C81" s="58"/>
      <c r="D81" s="221"/>
      <c r="E81" s="78"/>
      <c r="F81" s="137"/>
      <c r="G81" s="241"/>
      <c r="H81" s="241">
        <v>33.08</v>
      </c>
      <c r="I81" s="241"/>
      <c r="J81" s="241"/>
      <c r="K81" s="159"/>
      <c r="L81" s="159"/>
      <c r="M81" s="160"/>
      <c r="N81" s="160"/>
      <c r="O81" s="160"/>
      <c r="P81" s="160"/>
      <c r="Q81" s="160"/>
      <c r="R81" s="160"/>
      <c r="S81" s="160"/>
      <c r="T81" s="160"/>
      <c r="U81" s="160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>
        <v>33.08</v>
      </c>
      <c r="AK81" s="169"/>
      <c r="AL81" s="169"/>
      <c r="AM81" s="170"/>
      <c r="AN81" s="50"/>
      <c r="AO81" s="15"/>
      <c r="AP81" s="87"/>
    </row>
    <row r="82" spans="1:42" s="143" customFormat="1" x14ac:dyDescent="0.3">
      <c r="A82" s="61">
        <v>45953</v>
      </c>
      <c r="B82" s="58" t="s">
        <v>167</v>
      </c>
      <c r="C82" s="58"/>
      <c r="D82" s="221"/>
      <c r="E82" s="78"/>
      <c r="F82" s="137"/>
      <c r="G82" s="241"/>
      <c r="H82" s="248">
        <v>2435</v>
      </c>
      <c r="I82" s="241"/>
      <c r="J82" s="241">
        <v>2435</v>
      </c>
      <c r="K82" s="159"/>
      <c r="L82" s="159"/>
      <c r="M82" s="160"/>
      <c r="N82" s="160"/>
      <c r="O82" s="160"/>
      <c r="P82" s="160"/>
      <c r="Q82" s="160"/>
      <c r="R82" s="160"/>
      <c r="S82" s="160">
        <v>2435</v>
      </c>
      <c r="T82" s="160"/>
      <c r="U82" s="160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70">
        <v>2435</v>
      </c>
      <c r="AN82" s="50"/>
      <c r="AO82" s="15"/>
      <c r="AP82" s="87"/>
    </row>
    <row r="83" spans="1:42" s="143" customFormat="1" x14ac:dyDescent="0.3">
      <c r="A83" s="61">
        <v>45953</v>
      </c>
      <c r="B83" s="58" t="s">
        <v>168</v>
      </c>
      <c r="C83" s="58"/>
      <c r="D83" s="221"/>
      <c r="E83" s="78"/>
      <c r="F83" s="137"/>
      <c r="G83" s="241"/>
      <c r="H83" s="248">
        <v>48</v>
      </c>
      <c r="I83" s="241"/>
      <c r="J83" s="241">
        <v>48</v>
      </c>
      <c r="K83" s="159"/>
      <c r="L83" s="159"/>
      <c r="M83" s="160"/>
      <c r="N83" s="160"/>
      <c r="O83" s="160"/>
      <c r="P83" s="160"/>
      <c r="Q83" s="160"/>
      <c r="R83" s="160"/>
      <c r="S83" s="160">
        <v>48</v>
      </c>
      <c r="T83" s="160"/>
      <c r="U83" s="160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70">
        <v>48</v>
      </c>
      <c r="AN83" s="50"/>
      <c r="AO83" s="15"/>
      <c r="AP83" s="87"/>
    </row>
    <row r="84" spans="1:42" s="143" customFormat="1" x14ac:dyDescent="0.3">
      <c r="A84" s="61">
        <v>45957</v>
      </c>
      <c r="B84" s="58" t="s">
        <v>163</v>
      </c>
      <c r="C84" s="58"/>
      <c r="D84" s="221"/>
      <c r="E84" s="78"/>
      <c r="F84" s="59"/>
      <c r="G84" s="142"/>
      <c r="H84" s="241">
        <v>14.4</v>
      </c>
      <c r="I84" s="142"/>
      <c r="J84" s="142"/>
      <c r="K84" s="159"/>
      <c r="L84" s="159"/>
      <c r="M84" s="160"/>
      <c r="N84" s="160"/>
      <c r="O84" s="160"/>
      <c r="P84" s="160"/>
      <c r="Q84" s="160"/>
      <c r="R84" s="160"/>
      <c r="S84" s="160"/>
      <c r="T84" s="160"/>
      <c r="U84" s="160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>
        <v>14.4</v>
      </c>
      <c r="AI84" s="169"/>
      <c r="AJ84" s="169"/>
      <c r="AK84" s="169"/>
      <c r="AL84" s="169"/>
      <c r="AM84" s="170"/>
      <c r="AN84" s="50"/>
      <c r="AO84" s="15"/>
      <c r="AP84" s="87"/>
    </row>
    <row r="85" spans="1:42" s="143" customFormat="1" x14ac:dyDescent="0.3">
      <c r="A85" s="61">
        <v>45957</v>
      </c>
      <c r="B85" s="58" t="s">
        <v>164</v>
      </c>
      <c r="C85" s="58"/>
      <c r="D85" s="221"/>
      <c r="E85" s="78"/>
      <c r="F85" s="59"/>
      <c r="G85" s="142"/>
      <c r="H85" s="241">
        <v>48</v>
      </c>
      <c r="I85" s="142"/>
      <c r="J85" s="142"/>
      <c r="K85" s="159"/>
      <c r="L85" s="159"/>
      <c r="M85" s="160"/>
      <c r="N85" s="160"/>
      <c r="O85" s="160"/>
      <c r="P85" s="160"/>
      <c r="Q85" s="160"/>
      <c r="R85" s="160"/>
      <c r="S85" s="160"/>
      <c r="T85" s="160"/>
      <c r="U85" s="160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>
        <v>48</v>
      </c>
      <c r="AK85" s="169"/>
      <c r="AL85" s="169"/>
      <c r="AM85" s="170"/>
      <c r="AN85" s="50"/>
      <c r="AO85" s="15"/>
      <c r="AP85" s="87"/>
    </row>
    <row r="86" spans="1:42" x14ac:dyDescent="0.3">
      <c r="A86" s="61">
        <v>45957</v>
      </c>
      <c r="B86" s="58" t="s">
        <v>122</v>
      </c>
      <c r="C86" s="58"/>
      <c r="D86" s="221"/>
      <c r="E86" s="78"/>
      <c r="F86" s="137"/>
      <c r="G86" s="241"/>
      <c r="H86" s="241">
        <v>125</v>
      </c>
      <c r="I86" s="241"/>
      <c r="J86" s="241"/>
      <c r="K86" s="157"/>
      <c r="L86" s="157"/>
      <c r="M86" s="158"/>
      <c r="N86" s="158"/>
      <c r="O86" s="158"/>
      <c r="P86" s="158"/>
      <c r="Q86" s="158"/>
      <c r="R86" s="158"/>
      <c r="S86" s="158"/>
      <c r="T86" s="158"/>
      <c r="U86" s="158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>
        <v>125</v>
      </c>
      <c r="AK86" s="169"/>
      <c r="AL86" s="169"/>
      <c r="AM86" s="170"/>
      <c r="AN86" s="50">
        <f>SUM(V71:AM86)</f>
        <v>125684.77</v>
      </c>
      <c r="AO86" s="15">
        <f>SUM(K71:U86)</f>
        <v>81631.58</v>
      </c>
      <c r="AP86" s="11"/>
    </row>
    <row r="87" spans="1:42" x14ac:dyDescent="0.3">
      <c r="A87" s="61">
        <v>45971</v>
      </c>
      <c r="B87" s="58" t="s">
        <v>70</v>
      </c>
      <c r="C87" s="58"/>
      <c r="D87" s="221"/>
      <c r="E87" s="78"/>
      <c r="F87" s="137"/>
      <c r="G87" s="241"/>
      <c r="H87" s="241"/>
      <c r="I87" s="241">
        <v>0.45</v>
      </c>
      <c r="J87" s="241">
        <v>0.22</v>
      </c>
      <c r="K87" s="157"/>
      <c r="L87" s="157"/>
      <c r="M87" s="158"/>
      <c r="N87" s="158"/>
      <c r="O87" s="158">
        <v>0.45</v>
      </c>
      <c r="P87" s="158">
        <v>0.22</v>
      </c>
      <c r="Q87" s="158"/>
      <c r="R87" s="158"/>
      <c r="S87" s="158"/>
      <c r="T87" s="158"/>
      <c r="U87" s="158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70"/>
      <c r="AN87" s="50"/>
      <c r="AO87" s="15"/>
      <c r="AP87" s="11"/>
    </row>
    <row r="88" spans="1:42" x14ac:dyDescent="0.3">
      <c r="A88" s="61">
        <v>45965</v>
      </c>
      <c r="B88" s="58" t="s">
        <v>171</v>
      </c>
      <c r="C88" s="58"/>
      <c r="D88" s="221"/>
      <c r="E88" s="78"/>
      <c r="F88" s="137"/>
      <c r="G88" s="241"/>
      <c r="H88" s="241">
        <v>278.72000000000003</v>
      </c>
      <c r="I88" s="241"/>
      <c r="J88" s="241"/>
      <c r="K88" s="157"/>
      <c r="L88" s="157"/>
      <c r="M88" s="158"/>
      <c r="N88" s="158"/>
      <c r="O88" s="158"/>
      <c r="P88" s="158"/>
      <c r="Q88" s="158"/>
      <c r="R88" s="158"/>
      <c r="S88" s="158"/>
      <c r="T88" s="158"/>
      <c r="U88" s="158"/>
      <c r="V88" s="169">
        <v>278.72000000000003</v>
      </c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70"/>
      <c r="AN88" s="50"/>
      <c r="AO88" s="15"/>
      <c r="AP88" s="11"/>
    </row>
    <row r="89" spans="1:42" x14ac:dyDescent="0.3">
      <c r="A89" s="61">
        <v>45965</v>
      </c>
      <c r="B89" s="58" t="s">
        <v>172</v>
      </c>
      <c r="C89" s="58"/>
      <c r="D89" s="221"/>
      <c r="E89" s="78"/>
      <c r="F89" s="137"/>
      <c r="G89" s="241"/>
      <c r="H89" s="241">
        <v>111</v>
      </c>
      <c r="I89" s="241"/>
      <c r="J89" s="241"/>
      <c r="K89" s="157"/>
      <c r="L89" s="157"/>
      <c r="M89" s="158"/>
      <c r="N89" s="158"/>
      <c r="O89" s="158"/>
      <c r="P89" s="158"/>
      <c r="Q89" s="158"/>
      <c r="R89" s="158"/>
      <c r="S89" s="158"/>
      <c r="T89" s="158"/>
      <c r="U89" s="158"/>
      <c r="V89" s="169"/>
      <c r="W89" s="169"/>
      <c r="X89" s="169">
        <v>111</v>
      </c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70"/>
      <c r="AN89" s="50"/>
      <c r="AO89" s="15"/>
      <c r="AP89" s="11"/>
    </row>
    <row r="90" spans="1:42" x14ac:dyDescent="0.3">
      <c r="A90" s="61">
        <v>45979</v>
      </c>
      <c r="B90" s="58" t="s">
        <v>137</v>
      </c>
      <c r="C90" s="58"/>
      <c r="D90" s="221"/>
      <c r="E90" s="78"/>
      <c r="F90" s="137"/>
      <c r="G90" s="241"/>
      <c r="H90" s="241">
        <v>4.25</v>
      </c>
      <c r="I90" s="241"/>
      <c r="J90" s="241"/>
      <c r="K90" s="157"/>
      <c r="L90" s="157"/>
      <c r="M90" s="158"/>
      <c r="N90" s="158"/>
      <c r="O90" s="158"/>
      <c r="P90" s="158"/>
      <c r="Q90" s="158"/>
      <c r="R90" s="158"/>
      <c r="S90" s="158"/>
      <c r="T90" s="158"/>
      <c r="U90" s="158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>
        <v>4.25</v>
      </c>
      <c r="AL90" s="169"/>
      <c r="AM90" s="170"/>
      <c r="AN90" s="50"/>
      <c r="AO90" s="15"/>
      <c r="AP90" s="11"/>
    </row>
    <row r="91" spans="1:42" x14ac:dyDescent="0.3">
      <c r="A91" s="61">
        <v>45987</v>
      </c>
      <c r="B91" s="58" t="s">
        <v>101</v>
      </c>
      <c r="C91" s="58"/>
      <c r="D91" s="221"/>
      <c r="E91" s="78"/>
      <c r="F91" s="137"/>
      <c r="G91" s="241"/>
      <c r="H91" s="241">
        <v>510</v>
      </c>
      <c r="I91" s="241"/>
      <c r="J91" s="241"/>
      <c r="K91" s="157"/>
      <c r="L91" s="157"/>
      <c r="M91" s="158"/>
      <c r="N91" s="158"/>
      <c r="O91" s="158"/>
      <c r="P91" s="158"/>
      <c r="Q91" s="158"/>
      <c r="R91" s="158"/>
      <c r="S91" s="158"/>
      <c r="T91" s="158"/>
      <c r="U91" s="158"/>
      <c r="V91" s="169"/>
      <c r="W91" s="169"/>
      <c r="X91" s="169"/>
      <c r="Y91" s="169"/>
      <c r="Z91" s="169"/>
      <c r="AA91" s="169"/>
      <c r="AB91" s="169"/>
      <c r="AC91" s="169"/>
      <c r="AD91" s="169">
        <v>510</v>
      </c>
      <c r="AE91" s="169"/>
      <c r="AF91" s="169"/>
      <c r="AG91" s="169"/>
      <c r="AH91" s="169"/>
      <c r="AI91" s="169"/>
      <c r="AJ91" s="169"/>
      <c r="AK91" s="169"/>
      <c r="AL91" s="169"/>
      <c r="AM91" s="170"/>
      <c r="AN91" s="50">
        <f>SUM(V87:AM91)</f>
        <v>903.97</v>
      </c>
      <c r="AO91" s="15">
        <f>SUM(K87:U91)</f>
        <v>0.67</v>
      </c>
      <c r="AP91" s="11"/>
    </row>
    <row r="92" spans="1:42" x14ac:dyDescent="0.3">
      <c r="A92" s="61">
        <v>46361</v>
      </c>
      <c r="B92" s="58" t="s">
        <v>174</v>
      </c>
      <c r="C92" s="58"/>
      <c r="D92" s="221"/>
      <c r="E92" s="78"/>
      <c r="F92" s="59"/>
      <c r="G92" s="142"/>
      <c r="H92" s="142">
        <v>1035.6400000000001</v>
      </c>
      <c r="I92" s="142"/>
      <c r="J92" s="142"/>
      <c r="K92" s="157"/>
      <c r="L92" s="157">
        <v>1035.6400000000001</v>
      </c>
      <c r="M92" s="158"/>
      <c r="N92" s="158"/>
      <c r="O92" s="158"/>
      <c r="P92" s="158"/>
      <c r="Q92" s="158"/>
      <c r="R92" s="158"/>
      <c r="S92" s="158"/>
      <c r="T92" s="158"/>
      <c r="U92" s="158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70"/>
      <c r="AN92" s="50"/>
      <c r="AO92" s="15"/>
      <c r="AP92" s="11"/>
    </row>
    <row r="93" spans="1:42" x14ac:dyDescent="0.3">
      <c r="A93" s="61">
        <v>46365</v>
      </c>
      <c r="B93" s="58" t="s">
        <v>70</v>
      </c>
      <c r="C93" s="58"/>
      <c r="D93" s="221"/>
      <c r="E93" s="78"/>
      <c r="F93" s="59"/>
      <c r="G93" s="142">
        <v>8.1300000000000008</v>
      </c>
      <c r="H93" s="142"/>
      <c r="I93" s="142">
        <v>0.09</v>
      </c>
      <c r="J93" s="142">
        <v>0.2</v>
      </c>
      <c r="K93" s="157"/>
      <c r="L93" s="157"/>
      <c r="M93" s="158">
        <v>0.01</v>
      </c>
      <c r="N93" s="158">
        <v>8.1300000000000008</v>
      </c>
      <c r="O93" s="158">
        <v>0.09</v>
      </c>
      <c r="P93" s="158">
        <v>0.2</v>
      </c>
      <c r="Q93" s="158"/>
      <c r="R93" s="158"/>
      <c r="S93" s="158"/>
      <c r="T93" s="158"/>
      <c r="U93" s="158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70"/>
      <c r="AN93" s="50"/>
      <c r="AO93" s="15"/>
      <c r="AP93" s="11"/>
    </row>
    <row r="94" spans="1:42" x14ac:dyDescent="0.3">
      <c r="A94" s="61">
        <v>46379</v>
      </c>
      <c r="B94" s="58" t="s">
        <v>169</v>
      </c>
      <c r="C94" s="58"/>
      <c r="D94" s="221"/>
      <c r="E94" s="78"/>
      <c r="F94" s="59"/>
      <c r="G94" s="142">
        <v>12620</v>
      </c>
      <c r="H94" s="142"/>
      <c r="I94" s="142"/>
      <c r="J94" s="142"/>
      <c r="K94" s="157"/>
      <c r="L94" s="157"/>
      <c r="M94" s="158"/>
      <c r="N94" s="158"/>
      <c r="O94" s="158"/>
      <c r="P94" s="158"/>
      <c r="Q94" s="158">
        <v>12620</v>
      </c>
      <c r="R94" s="158"/>
      <c r="S94" s="158"/>
      <c r="T94" s="158"/>
      <c r="U94" s="158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70"/>
      <c r="AN94" s="50"/>
      <c r="AO94" s="15"/>
      <c r="AP94" s="11"/>
    </row>
    <row r="95" spans="1:42" x14ac:dyDescent="0.3">
      <c r="A95" s="61">
        <v>46387</v>
      </c>
      <c r="B95" s="58" t="s">
        <v>179</v>
      </c>
      <c r="C95" s="58"/>
      <c r="D95" s="221"/>
      <c r="E95" s="78"/>
      <c r="F95" s="59"/>
      <c r="G95" s="142"/>
      <c r="H95" s="142">
        <v>0.15</v>
      </c>
      <c r="I95" s="142"/>
      <c r="J95" s="142"/>
      <c r="K95" s="157"/>
      <c r="L95" s="157"/>
      <c r="M95" s="158"/>
      <c r="N95" s="158"/>
      <c r="O95" s="158"/>
      <c r="P95" s="158"/>
      <c r="Q95" s="158"/>
      <c r="R95" s="158"/>
      <c r="S95" s="158">
        <v>0.15</v>
      </c>
      <c r="T95" s="158"/>
      <c r="U95" s="158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70">
        <v>0.15</v>
      </c>
      <c r="AN95" s="50"/>
      <c r="AO95" s="15"/>
      <c r="AP95" s="11"/>
    </row>
    <row r="96" spans="1:42" x14ac:dyDescent="0.3">
      <c r="A96" s="61">
        <v>46387</v>
      </c>
      <c r="B96" s="58" t="s">
        <v>179</v>
      </c>
      <c r="C96" s="58"/>
      <c r="D96" s="221"/>
      <c r="E96" s="78"/>
      <c r="F96" s="59"/>
      <c r="G96" s="142"/>
      <c r="H96" s="142">
        <v>1.98</v>
      </c>
      <c r="I96" s="142"/>
      <c r="J96" s="142"/>
      <c r="K96" s="157"/>
      <c r="L96" s="157"/>
      <c r="M96" s="158"/>
      <c r="N96" s="158"/>
      <c r="O96" s="158"/>
      <c r="P96" s="158"/>
      <c r="Q96" s="158"/>
      <c r="R96" s="158"/>
      <c r="S96" s="158">
        <v>1.98</v>
      </c>
      <c r="T96" s="158"/>
      <c r="U96" s="158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70">
        <v>1.98</v>
      </c>
      <c r="AN96" s="50"/>
      <c r="AO96" s="15"/>
      <c r="AP96" s="11"/>
    </row>
    <row r="97" spans="1:42" x14ac:dyDescent="0.3">
      <c r="A97" s="136">
        <v>46375</v>
      </c>
      <c r="B97" s="58" t="s">
        <v>177</v>
      </c>
      <c r="C97" s="58"/>
      <c r="D97" s="221"/>
      <c r="E97" s="78"/>
      <c r="F97" s="137"/>
      <c r="G97" s="241"/>
      <c r="H97" s="241">
        <v>278.2</v>
      </c>
      <c r="I97" s="241"/>
      <c r="J97" s="241"/>
      <c r="K97" s="157"/>
      <c r="L97" s="157"/>
      <c r="M97" s="158"/>
      <c r="N97" s="158"/>
      <c r="O97" s="158"/>
      <c r="P97" s="158"/>
      <c r="Q97" s="158"/>
      <c r="R97" s="158"/>
      <c r="S97" s="158"/>
      <c r="T97" s="158"/>
      <c r="U97" s="158"/>
      <c r="V97" s="169">
        <v>278.2</v>
      </c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70"/>
      <c r="AN97" s="50"/>
      <c r="AO97" s="15"/>
      <c r="AP97" s="11"/>
    </row>
    <row r="98" spans="1:42" x14ac:dyDescent="0.3">
      <c r="A98" s="136">
        <v>46375</v>
      </c>
      <c r="B98" s="58" t="s">
        <v>175</v>
      </c>
      <c r="C98" s="58"/>
      <c r="D98" s="221"/>
      <c r="E98" s="78"/>
      <c r="F98" s="5"/>
      <c r="G98" s="238"/>
      <c r="H98" s="241">
        <v>198</v>
      </c>
      <c r="I98" s="238"/>
      <c r="J98" s="238"/>
      <c r="K98" s="157"/>
      <c r="L98" s="157"/>
      <c r="M98" s="158"/>
      <c r="N98" s="158"/>
      <c r="O98" s="158"/>
      <c r="P98" s="158"/>
      <c r="Q98" s="158"/>
      <c r="R98" s="158"/>
      <c r="S98" s="158"/>
      <c r="T98" s="158"/>
      <c r="U98" s="158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70"/>
      <c r="AN98" s="50"/>
      <c r="AO98" s="15"/>
      <c r="AP98" s="11"/>
    </row>
    <row r="99" spans="1:42" x14ac:dyDescent="0.3">
      <c r="A99" s="136">
        <v>46375</v>
      </c>
      <c r="B99" s="58" t="s">
        <v>176</v>
      </c>
      <c r="C99" s="58"/>
      <c r="D99" s="221"/>
      <c r="E99" s="135"/>
      <c r="F99" s="5"/>
      <c r="G99" s="238"/>
      <c r="H99" s="241">
        <v>4.25</v>
      </c>
      <c r="I99" s="238"/>
      <c r="J99" s="238"/>
      <c r="K99" s="157"/>
      <c r="L99" s="157"/>
      <c r="M99" s="158"/>
      <c r="N99" s="158"/>
      <c r="O99" s="158"/>
      <c r="P99" s="158"/>
      <c r="Q99" s="158"/>
      <c r="R99" s="158"/>
      <c r="S99" s="158"/>
      <c r="T99" s="158"/>
      <c r="U99" s="158"/>
      <c r="V99" s="169"/>
      <c r="W99" s="169"/>
      <c r="X99" s="169"/>
      <c r="Y99" s="169"/>
      <c r="Z99" s="169"/>
      <c r="AA99" s="169"/>
      <c r="AB99" s="169"/>
      <c r="AC99" s="169"/>
      <c r="AD99" s="169">
        <v>198</v>
      </c>
      <c r="AE99" s="169"/>
      <c r="AF99" s="169"/>
      <c r="AG99" s="169"/>
      <c r="AH99" s="169"/>
      <c r="AI99" s="169"/>
      <c r="AJ99" s="169"/>
      <c r="AK99" s="169"/>
      <c r="AL99" s="169"/>
      <c r="AM99" s="170"/>
      <c r="AN99" s="50"/>
      <c r="AO99" s="15"/>
      <c r="AP99" s="11"/>
    </row>
    <row r="100" spans="1:42" x14ac:dyDescent="0.3">
      <c r="A100" s="136">
        <v>46385</v>
      </c>
      <c r="B100" s="58" t="s">
        <v>178</v>
      </c>
      <c r="C100" s="58"/>
      <c r="D100" s="221"/>
      <c r="E100" s="135"/>
      <c r="F100" s="5"/>
      <c r="G100" s="238"/>
      <c r="H100" s="241">
        <v>278.2</v>
      </c>
      <c r="I100" s="238"/>
      <c r="J100" s="238"/>
      <c r="K100" s="157"/>
      <c r="L100" s="157"/>
      <c r="M100" s="158"/>
      <c r="N100" s="158"/>
      <c r="O100" s="158"/>
      <c r="P100" s="158"/>
      <c r="Q100" s="158"/>
      <c r="R100" s="158"/>
      <c r="S100" s="158"/>
      <c r="T100" s="158"/>
      <c r="U100" s="158"/>
      <c r="V100" s="169">
        <v>278.2</v>
      </c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>
        <v>4.25</v>
      </c>
      <c r="AL100" s="169"/>
      <c r="AM100" s="170"/>
      <c r="AN100" s="50">
        <f>SUM(V92:AM100)</f>
        <v>760.78</v>
      </c>
      <c r="AO100" s="15">
        <f>SUM(K92:U100)</f>
        <v>13666.199999999999</v>
      </c>
      <c r="AP100" s="11"/>
    </row>
    <row r="101" spans="1:42" x14ac:dyDescent="0.3">
      <c r="A101" s="136">
        <v>46052</v>
      </c>
      <c r="B101" s="58" t="s">
        <v>187</v>
      </c>
      <c r="C101" s="58"/>
      <c r="D101" s="221"/>
      <c r="E101" s="135"/>
      <c r="F101" s="5"/>
      <c r="G101" s="238"/>
      <c r="H101" s="142">
        <v>540</v>
      </c>
      <c r="I101" s="238"/>
      <c r="J101" s="238"/>
      <c r="K101" s="157"/>
      <c r="L101" s="157"/>
      <c r="M101" s="158"/>
      <c r="N101" s="158"/>
      <c r="O101" s="158"/>
      <c r="P101" s="158"/>
      <c r="Q101" s="158"/>
      <c r="R101" s="158">
        <v>540</v>
      </c>
      <c r="S101" s="158"/>
      <c r="T101" s="158"/>
      <c r="U101" s="158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70"/>
      <c r="AN101" s="50"/>
      <c r="AO101" s="15"/>
      <c r="AP101" s="11"/>
    </row>
    <row r="102" spans="1:42" x14ac:dyDescent="0.3">
      <c r="A102" s="136">
        <v>46023</v>
      </c>
      <c r="B102" s="58" t="s">
        <v>70</v>
      </c>
      <c r="C102" s="58"/>
      <c r="D102" s="221"/>
      <c r="E102" s="135">
        <v>0.01</v>
      </c>
      <c r="F102" s="5"/>
      <c r="G102" s="238"/>
      <c r="H102" s="142"/>
      <c r="I102" s="238"/>
      <c r="J102" s="238"/>
      <c r="K102" s="157"/>
      <c r="L102" s="157"/>
      <c r="M102" s="158"/>
      <c r="N102" s="158">
        <v>0.01</v>
      </c>
      <c r="O102" s="158"/>
      <c r="P102" s="158"/>
      <c r="Q102" s="158"/>
      <c r="R102" s="158"/>
      <c r="S102" s="158"/>
      <c r="T102" s="158"/>
      <c r="U102" s="158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70"/>
      <c r="AN102" s="50"/>
      <c r="AO102" s="15"/>
      <c r="AP102" s="11"/>
    </row>
    <row r="103" spans="1:42" x14ac:dyDescent="0.3">
      <c r="A103" s="136">
        <v>46024</v>
      </c>
      <c r="B103" s="58" t="s">
        <v>184</v>
      </c>
      <c r="C103" s="58"/>
      <c r="D103" s="221"/>
      <c r="E103" s="78">
        <v>9.06</v>
      </c>
      <c r="F103" s="5"/>
      <c r="G103" s="238"/>
      <c r="H103" s="142">
        <v>9.06</v>
      </c>
      <c r="I103" s="238"/>
      <c r="J103" s="238"/>
      <c r="K103" s="157"/>
      <c r="L103" s="157"/>
      <c r="M103" s="158"/>
      <c r="N103" s="158"/>
      <c r="O103" s="158"/>
      <c r="P103" s="158"/>
      <c r="Q103" s="158"/>
      <c r="R103" s="158"/>
      <c r="S103" s="158">
        <v>9.06</v>
      </c>
      <c r="T103" s="158"/>
      <c r="U103" s="158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70">
        <v>9.06</v>
      </c>
      <c r="AN103" s="50"/>
      <c r="AO103" s="15"/>
      <c r="AP103" s="11"/>
    </row>
    <row r="104" spans="1:42" x14ac:dyDescent="0.3">
      <c r="A104" s="136">
        <v>46031</v>
      </c>
      <c r="B104" s="58" t="s">
        <v>70</v>
      </c>
      <c r="C104" s="58"/>
      <c r="D104" s="221"/>
      <c r="E104" s="78"/>
      <c r="F104" s="5"/>
      <c r="G104" s="238"/>
      <c r="H104" s="142"/>
      <c r="I104" s="238">
        <v>3.83</v>
      </c>
      <c r="J104" s="238">
        <v>0.21</v>
      </c>
      <c r="K104" s="157"/>
      <c r="L104" s="157"/>
      <c r="M104" s="158"/>
      <c r="N104" s="158"/>
      <c r="O104" s="158">
        <v>3.83</v>
      </c>
      <c r="P104" s="158">
        <v>0.21</v>
      </c>
      <c r="Q104" s="158"/>
      <c r="R104" s="158"/>
      <c r="S104" s="158"/>
      <c r="T104" s="158"/>
      <c r="U104" s="158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70"/>
      <c r="AN104" s="50"/>
      <c r="AO104" s="15"/>
      <c r="AP104" s="11"/>
    </row>
    <row r="105" spans="1:42" x14ac:dyDescent="0.3">
      <c r="A105" s="136">
        <v>46038</v>
      </c>
      <c r="B105" s="58" t="s">
        <v>69</v>
      </c>
      <c r="C105" s="58"/>
      <c r="D105" s="221"/>
      <c r="E105" s="78"/>
      <c r="F105" s="5"/>
      <c r="G105" s="238"/>
      <c r="H105" s="142">
        <v>12620</v>
      </c>
      <c r="I105" s="241">
        <v>12620</v>
      </c>
      <c r="J105" s="238"/>
      <c r="K105" s="157"/>
      <c r="L105" s="157"/>
      <c r="M105" s="158"/>
      <c r="N105" s="158"/>
      <c r="O105" s="158"/>
      <c r="P105" s="158"/>
      <c r="Q105" s="158"/>
      <c r="R105" s="158"/>
      <c r="S105" s="158">
        <v>12620</v>
      </c>
      <c r="T105" s="158"/>
      <c r="U105" s="158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70">
        <v>12620</v>
      </c>
      <c r="AN105" s="50"/>
      <c r="AO105" s="15"/>
      <c r="AP105" s="11"/>
    </row>
    <row r="106" spans="1:42" x14ac:dyDescent="0.3">
      <c r="A106" s="136">
        <v>46038</v>
      </c>
      <c r="B106" s="58" t="s">
        <v>185</v>
      </c>
      <c r="C106" s="58"/>
      <c r="D106" s="221"/>
      <c r="E106" s="78"/>
      <c r="F106" s="5"/>
      <c r="G106" s="238"/>
      <c r="H106" s="241">
        <v>98.4</v>
      </c>
      <c r="I106" s="238"/>
      <c r="J106" s="238"/>
      <c r="K106" s="157"/>
      <c r="L106" s="157"/>
      <c r="M106" s="158"/>
      <c r="N106" s="158"/>
      <c r="O106" s="158"/>
      <c r="P106" s="158"/>
      <c r="Q106" s="158"/>
      <c r="R106" s="158"/>
      <c r="S106" s="158"/>
      <c r="T106" s="158"/>
      <c r="U106" s="158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>
        <v>98.4</v>
      </c>
      <c r="AH106" s="169"/>
      <c r="AI106" s="169"/>
      <c r="AJ106" s="169"/>
      <c r="AK106" s="169"/>
      <c r="AL106" s="169"/>
      <c r="AM106" s="170"/>
      <c r="AN106" s="50"/>
      <c r="AO106" s="15"/>
      <c r="AP106" s="11"/>
    </row>
    <row r="107" spans="1:42" x14ac:dyDescent="0.3">
      <c r="A107" s="136">
        <v>46038</v>
      </c>
      <c r="B107" s="58" t="s">
        <v>122</v>
      </c>
      <c r="C107" s="58"/>
      <c r="D107" s="221"/>
      <c r="E107" s="78"/>
      <c r="F107" s="5"/>
      <c r="G107" s="238"/>
      <c r="H107" s="241">
        <v>65</v>
      </c>
      <c r="I107" s="238"/>
      <c r="J107" s="238"/>
      <c r="K107" s="157"/>
      <c r="L107" s="157"/>
      <c r="M107" s="158"/>
      <c r="N107" s="158"/>
      <c r="O107" s="158"/>
      <c r="P107" s="158"/>
      <c r="Q107" s="158"/>
      <c r="R107" s="158"/>
      <c r="S107" s="158"/>
      <c r="T107" s="158"/>
      <c r="U107" s="158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>
        <v>65</v>
      </c>
      <c r="AK107" s="169"/>
      <c r="AL107" s="169"/>
      <c r="AM107" s="170"/>
      <c r="AN107" s="50"/>
      <c r="AO107" s="15"/>
      <c r="AP107" s="11"/>
    </row>
    <row r="108" spans="1:42" x14ac:dyDescent="0.3">
      <c r="A108" s="136">
        <v>46038</v>
      </c>
      <c r="B108" s="58" t="s">
        <v>186</v>
      </c>
      <c r="C108" s="58"/>
      <c r="D108" s="221"/>
      <c r="E108" s="78"/>
      <c r="F108" s="5"/>
      <c r="G108" s="238"/>
      <c r="H108" s="241">
        <v>12620</v>
      </c>
      <c r="I108" s="238"/>
      <c r="J108" s="238"/>
      <c r="K108" s="157"/>
      <c r="L108" s="157"/>
      <c r="M108" s="158"/>
      <c r="N108" s="158"/>
      <c r="O108" s="158"/>
      <c r="P108" s="158"/>
      <c r="Q108" s="158"/>
      <c r="R108" s="158"/>
      <c r="S108" s="158"/>
      <c r="T108" s="158"/>
      <c r="U108" s="158"/>
      <c r="V108" s="169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>
        <v>12620</v>
      </c>
      <c r="AK108" s="169"/>
      <c r="AL108" s="169"/>
      <c r="AM108" s="170"/>
      <c r="AN108" s="50"/>
      <c r="AO108" s="15"/>
      <c r="AP108" s="11"/>
    </row>
    <row r="109" spans="1:42" x14ac:dyDescent="0.3">
      <c r="A109" s="136">
        <v>46041</v>
      </c>
      <c r="B109" s="58" t="s">
        <v>183</v>
      </c>
      <c r="C109" s="58"/>
      <c r="D109" s="221"/>
      <c r="E109" s="78"/>
      <c r="F109" s="5"/>
      <c r="G109" s="238"/>
      <c r="H109" s="241">
        <v>4.25</v>
      </c>
      <c r="I109" s="238"/>
      <c r="J109" s="238"/>
      <c r="K109" s="157"/>
      <c r="L109" s="157"/>
      <c r="M109" s="158"/>
      <c r="N109" s="158"/>
      <c r="O109" s="158"/>
      <c r="P109" s="158"/>
      <c r="Q109" s="158"/>
      <c r="R109" s="158"/>
      <c r="S109" s="158"/>
      <c r="T109" s="158"/>
      <c r="U109" s="158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>
        <v>4.25</v>
      </c>
      <c r="AL109" s="169"/>
      <c r="AM109" s="170"/>
      <c r="AN109" s="50"/>
      <c r="AO109" s="15"/>
      <c r="AP109" s="11"/>
    </row>
    <row r="110" spans="1:42" x14ac:dyDescent="0.3">
      <c r="A110" s="136">
        <v>46050</v>
      </c>
      <c r="B110" s="58" t="s">
        <v>107</v>
      </c>
      <c r="C110" s="58"/>
      <c r="D110" s="221"/>
      <c r="E110" s="78"/>
      <c r="F110" s="5"/>
      <c r="G110" s="238"/>
      <c r="H110" s="241">
        <v>278.2</v>
      </c>
      <c r="I110" s="238"/>
      <c r="J110" s="238"/>
      <c r="K110" s="157"/>
      <c r="L110" s="157"/>
      <c r="M110" s="158"/>
      <c r="N110" s="158"/>
      <c r="O110" s="158"/>
      <c r="P110" s="158"/>
      <c r="Q110" s="158"/>
      <c r="R110" s="158"/>
      <c r="S110" s="158"/>
      <c r="T110" s="158"/>
      <c r="U110" s="158"/>
      <c r="V110" s="169">
        <v>278.2</v>
      </c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70"/>
      <c r="AN110" s="50">
        <f>SUM(V101:AM110)</f>
        <v>25694.91</v>
      </c>
      <c r="AO110" s="15">
        <f>SUM(K101:U110)</f>
        <v>13173.11</v>
      </c>
      <c r="AP110" s="11"/>
    </row>
    <row r="111" spans="1:42" x14ac:dyDescent="0.3">
      <c r="A111" s="136">
        <v>46062</v>
      </c>
      <c r="B111" s="58" t="s">
        <v>70</v>
      </c>
      <c r="C111" s="58"/>
      <c r="D111" s="221"/>
      <c r="E111" s="78"/>
      <c r="F111" s="5"/>
      <c r="G111" s="238"/>
      <c r="H111" s="241"/>
      <c r="I111" s="238">
        <v>1.33</v>
      </c>
      <c r="J111" s="238"/>
      <c r="K111" s="157"/>
      <c r="L111" s="157"/>
      <c r="M111" s="158"/>
      <c r="N111" s="158"/>
      <c r="O111" s="158">
        <v>1.33</v>
      </c>
      <c r="P111" s="158">
        <v>0.19</v>
      </c>
      <c r="Q111" s="158"/>
      <c r="R111" s="158"/>
      <c r="S111" s="158"/>
      <c r="T111" s="158"/>
      <c r="U111" s="158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70"/>
      <c r="AN111" s="50"/>
      <c r="AO111" s="15"/>
      <c r="AP111" s="11"/>
    </row>
    <row r="112" spans="1:42" x14ac:dyDescent="0.3">
      <c r="A112" s="136">
        <v>46055</v>
      </c>
      <c r="B112" s="58" t="s">
        <v>180</v>
      </c>
      <c r="C112" s="58"/>
      <c r="D112" s="221"/>
      <c r="E112" s="78"/>
      <c r="F112" s="5"/>
      <c r="G112" s="238"/>
      <c r="H112" s="238">
        <v>32.4</v>
      </c>
      <c r="I112" s="238"/>
      <c r="J112" s="238"/>
      <c r="K112" s="157"/>
      <c r="L112" s="157"/>
      <c r="M112" s="158"/>
      <c r="N112" s="158"/>
      <c r="O112" s="158"/>
      <c r="P112" s="158"/>
      <c r="Q112" s="158"/>
      <c r="R112" s="158"/>
      <c r="S112" s="158"/>
      <c r="T112" s="158"/>
      <c r="U112" s="158"/>
      <c r="V112" s="169"/>
      <c r="W112" s="169"/>
      <c r="X112" s="169">
        <v>32.4</v>
      </c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70"/>
      <c r="AN112" s="50"/>
      <c r="AO112" s="15"/>
      <c r="AP112" s="11"/>
    </row>
    <row r="113" spans="1:285" x14ac:dyDescent="0.3">
      <c r="A113" s="136">
        <v>46055</v>
      </c>
      <c r="B113" s="58" t="s">
        <v>181</v>
      </c>
      <c r="C113" s="58"/>
      <c r="D113" s="221"/>
      <c r="E113" s="78"/>
      <c r="F113" s="5"/>
      <c r="G113" s="238"/>
      <c r="H113" s="238">
        <v>336</v>
      </c>
      <c r="I113" s="238"/>
      <c r="J113" s="238"/>
      <c r="K113" s="157"/>
      <c r="L113" s="157"/>
      <c r="M113" s="158"/>
      <c r="N113" s="158"/>
      <c r="O113" s="158"/>
      <c r="P113" s="158"/>
      <c r="Q113" s="158"/>
      <c r="R113" s="158"/>
      <c r="S113" s="158"/>
      <c r="T113" s="158"/>
      <c r="U113" s="158"/>
      <c r="V113" s="169"/>
      <c r="W113" s="169"/>
      <c r="X113" s="169"/>
      <c r="Y113" s="169"/>
      <c r="Z113" s="169"/>
      <c r="AA113" s="169"/>
      <c r="AB113" s="169"/>
      <c r="AC113" s="169"/>
      <c r="AD113" s="169">
        <v>336</v>
      </c>
      <c r="AE113" s="169"/>
      <c r="AF113" s="169"/>
      <c r="AG113" s="169"/>
      <c r="AH113" s="169"/>
      <c r="AI113" s="169"/>
      <c r="AJ113" s="169"/>
      <c r="AK113" s="169"/>
      <c r="AL113" s="169"/>
      <c r="AM113" s="170"/>
      <c r="AN113" s="50"/>
      <c r="AO113" s="15"/>
      <c r="AP113" s="11"/>
    </row>
    <row r="114" spans="1:285" x14ac:dyDescent="0.3">
      <c r="A114" s="136">
        <v>46055</v>
      </c>
      <c r="B114" s="58" t="s">
        <v>182</v>
      </c>
      <c r="C114" s="58"/>
      <c r="D114" s="221"/>
      <c r="E114" s="78"/>
      <c r="F114" s="5"/>
      <c r="G114" s="238"/>
      <c r="H114" s="238">
        <v>696</v>
      </c>
      <c r="I114" s="238"/>
      <c r="J114" s="238"/>
      <c r="K114" s="157"/>
      <c r="L114" s="157"/>
      <c r="M114" s="158"/>
      <c r="N114" s="158"/>
      <c r="O114" s="158"/>
      <c r="P114" s="158"/>
      <c r="Q114" s="158"/>
      <c r="R114" s="158"/>
      <c r="S114" s="158"/>
      <c r="T114" s="158"/>
      <c r="U114" s="158"/>
      <c r="V114" s="169"/>
      <c r="W114" s="169"/>
      <c r="X114" s="169"/>
      <c r="Y114" s="169"/>
      <c r="Z114" s="169"/>
      <c r="AA114" s="169"/>
      <c r="AB114" s="169"/>
      <c r="AC114" s="169"/>
      <c r="AD114" s="169">
        <v>696</v>
      </c>
      <c r="AE114" s="169"/>
      <c r="AF114" s="169"/>
      <c r="AG114" s="169"/>
      <c r="AH114" s="169"/>
      <c r="AI114" s="169"/>
      <c r="AJ114" s="169"/>
      <c r="AK114" s="169"/>
      <c r="AL114" s="169"/>
      <c r="AM114" s="170"/>
      <c r="AN114" s="50"/>
      <c r="AO114" s="15"/>
      <c r="AP114" s="11"/>
    </row>
    <row r="115" spans="1:285" x14ac:dyDescent="0.3">
      <c r="A115" s="136">
        <v>46063</v>
      </c>
      <c r="B115" s="58" t="s">
        <v>69</v>
      </c>
      <c r="C115" s="58"/>
      <c r="D115" s="221"/>
      <c r="E115" s="78"/>
      <c r="F115" s="5"/>
      <c r="G115" s="238"/>
      <c r="H115" s="238">
        <v>9.06</v>
      </c>
      <c r="I115" s="238"/>
      <c r="J115" s="238"/>
      <c r="K115" s="157"/>
      <c r="L115" s="157"/>
      <c r="M115" s="158"/>
      <c r="N115" s="158"/>
      <c r="O115" s="158"/>
      <c r="P115" s="158"/>
      <c r="Q115" s="158"/>
      <c r="R115" s="158"/>
      <c r="S115" s="158">
        <v>9.06</v>
      </c>
      <c r="T115" s="158"/>
      <c r="U115" s="158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70">
        <v>9.06</v>
      </c>
      <c r="AN115" s="50"/>
      <c r="AO115" s="15"/>
      <c r="AP115" s="11"/>
    </row>
    <row r="116" spans="1:285" x14ac:dyDescent="0.3">
      <c r="A116" s="136">
        <v>46070</v>
      </c>
      <c r="B116" s="58" t="s">
        <v>183</v>
      </c>
      <c r="C116" s="58"/>
      <c r="D116" s="221"/>
      <c r="E116" s="78"/>
      <c r="F116" s="5"/>
      <c r="G116" s="238"/>
      <c r="H116" s="238">
        <v>4.25</v>
      </c>
      <c r="I116" s="238"/>
      <c r="J116" s="238"/>
      <c r="K116" s="157"/>
      <c r="L116" s="157"/>
      <c r="M116" s="158"/>
      <c r="N116" s="158"/>
      <c r="O116" s="158"/>
      <c r="P116" s="158"/>
      <c r="Q116" s="158"/>
      <c r="R116" s="158"/>
      <c r="S116" s="158"/>
      <c r="T116" s="158"/>
      <c r="U116" s="158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>
        <v>4.25</v>
      </c>
      <c r="AL116" s="169"/>
      <c r="AM116" s="170"/>
      <c r="AN116" s="50">
        <f>SUM(V111:AM116)</f>
        <v>1077.71</v>
      </c>
      <c r="AO116" s="15">
        <f>SUM(K111:U116)</f>
        <v>10.58</v>
      </c>
      <c r="AP116" s="11"/>
    </row>
    <row r="117" spans="1:285" x14ac:dyDescent="0.3">
      <c r="A117" s="136"/>
      <c r="B117" s="58"/>
      <c r="C117" s="58"/>
      <c r="D117" s="221"/>
      <c r="E117" s="78"/>
      <c r="F117" s="5"/>
      <c r="G117" s="238"/>
      <c r="H117" s="238"/>
      <c r="I117" s="238"/>
      <c r="J117" s="238"/>
      <c r="K117" s="157"/>
      <c r="L117" s="157"/>
      <c r="M117" s="158"/>
      <c r="N117" s="158"/>
      <c r="O117" s="158"/>
      <c r="P117" s="158"/>
      <c r="Q117" s="158"/>
      <c r="R117" s="158"/>
      <c r="S117" s="158"/>
      <c r="T117" s="158"/>
      <c r="U117" s="158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70"/>
      <c r="AN117" s="50"/>
      <c r="AO117" s="15"/>
      <c r="AP117" s="11"/>
    </row>
    <row r="118" spans="1:285" x14ac:dyDescent="0.3">
      <c r="A118" s="136"/>
      <c r="B118" s="58"/>
      <c r="C118" s="58"/>
      <c r="D118" s="221"/>
      <c r="E118" s="78"/>
      <c r="F118" s="5"/>
      <c r="G118" s="238"/>
      <c r="H118" s="238"/>
      <c r="I118" s="238"/>
      <c r="J118" s="238"/>
      <c r="K118" s="157"/>
      <c r="L118" s="157"/>
      <c r="M118" s="158"/>
      <c r="N118" s="158"/>
      <c r="O118" s="158"/>
      <c r="P118" s="158"/>
      <c r="Q118" s="158"/>
      <c r="R118" s="158"/>
      <c r="S118" s="158"/>
      <c r="T118" s="158"/>
      <c r="U118" s="158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70"/>
      <c r="AN118" s="50"/>
      <c r="AO118" s="15"/>
      <c r="AP118" s="11"/>
    </row>
    <row r="119" spans="1:285" x14ac:dyDescent="0.3">
      <c r="A119" s="136"/>
      <c r="B119" s="58"/>
      <c r="C119" s="58"/>
      <c r="D119" s="221"/>
      <c r="E119" s="78"/>
      <c r="F119" s="5"/>
      <c r="G119" s="238"/>
      <c r="H119" s="238"/>
      <c r="I119" s="238"/>
      <c r="J119" s="238"/>
      <c r="K119" s="157"/>
      <c r="L119" s="157"/>
      <c r="M119" s="158"/>
      <c r="N119" s="158"/>
      <c r="O119" s="158"/>
      <c r="P119" s="158"/>
      <c r="Q119" s="158"/>
      <c r="R119" s="158"/>
      <c r="S119" s="158"/>
      <c r="T119" s="158"/>
      <c r="U119" s="158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70"/>
      <c r="AN119" s="50"/>
      <c r="AO119" s="15"/>
      <c r="AP119" s="11"/>
    </row>
    <row r="120" spans="1:285" x14ac:dyDescent="0.3">
      <c r="A120" s="136"/>
      <c r="B120" s="58"/>
      <c r="C120" s="58"/>
      <c r="D120" s="221"/>
      <c r="E120" s="78"/>
      <c r="F120" s="5"/>
      <c r="G120" s="238"/>
      <c r="H120" s="238"/>
      <c r="I120" s="238"/>
      <c r="J120" s="238"/>
      <c r="K120" s="157"/>
      <c r="L120" s="157"/>
      <c r="M120" s="158"/>
      <c r="N120" s="158"/>
      <c r="O120" s="158"/>
      <c r="P120" s="158"/>
      <c r="Q120" s="158"/>
      <c r="R120" s="158"/>
      <c r="S120" s="158"/>
      <c r="T120" s="158"/>
      <c r="U120" s="158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70"/>
      <c r="AN120" s="50"/>
      <c r="AO120" s="15"/>
      <c r="AP120" s="11"/>
    </row>
    <row r="121" spans="1:285" x14ac:dyDescent="0.3">
      <c r="A121" s="136"/>
      <c r="B121" s="58"/>
      <c r="C121" s="58"/>
      <c r="D121" s="221"/>
      <c r="E121" s="78"/>
      <c r="F121" s="5"/>
      <c r="G121" s="238"/>
      <c r="H121" s="238"/>
      <c r="I121" s="238"/>
      <c r="J121" s="238"/>
      <c r="K121" s="157"/>
      <c r="L121" s="157"/>
      <c r="M121" s="158"/>
      <c r="N121" s="158"/>
      <c r="O121" s="158"/>
      <c r="P121" s="158"/>
      <c r="Q121" s="158"/>
      <c r="R121" s="158"/>
      <c r="S121" s="158"/>
      <c r="T121" s="158"/>
      <c r="U121" s="158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70"/>
      <c r="AN121" s="50"/>
      <c r="AO121" s="15"/>
      <c r="AP121" s="11"/>
    </row>
    <row r="122" spans="1:285" x14ac:dyDescent="0.3">
      <c r="A122" s="136"/>
      <c r="B122" s="58"/>
      <c r="C122" s="58"/>
      <c r="D122" s="71"/>
      <c r="E122" s="78"/>
      <c r="F122" s="137"/>
      <c r="G122" s="241"/>
      <c r="H122" s="241"/>
      <c r="I122" s="241"/>
      <c r="J122" s="241"/>
      <c r="K122" s="157"/>
      <c r="L122" s="157"/>
      <c r="M122" s="158"/>
      <c r="N122" s="158"/>
      <c r="O122" s="158"/>
      <c r="P122" s="158"/>
      <c r="Q122" s="158"/>
      <c r="R122" s="158"/>
      <c r="S122" s="158"/>
      <c r="T122" s="158"/>
      <c r="U122" s="158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70"/>
      <c r="AN122" s="138"/>
      <c r="AO122" s="139"/>
      <c r="AP122" s="11"/>
    </row>
    <row r="123" spans="1:285" s="2" customFormat="1" x14ac:dyDescent="0.3">
      <c r="A123" s="45"/>
      <c r="B123" s="64" t="s">
        <v>67</v>
      </c>
      <c r="D123" s="72"/>
      <c r="E123" s="163">
        <f>SUM(E11:E122)</f>
        <v>59408.73</v>
      </c>
      <c r="F123" s="163">
        <f>SUM(F11:F122)</f>
        <v>2265.84</v>
      </c>
      <c r="G123" s="163"/>
      <c r="H123" s="163"/>
      <c r="I123" s="163"/>
      <c r="J123" s="163"/>
      <c r="K123" s="163">
        <f t="shared" ref="K123:AN123" si="0">SUM(K11:K122)</f>
        <v>7524.3</v>
      </c>
      <c r="L123" s="163">
        <f t="shared" si="0"/>
        <v>1035.6400000000001</v>
      </c>
      <c r="M123" s="163">
        <f t="shared" si="0"/>
        <v>4.97</v>
      </c>
      <c r="N123" s="163">
        <f t="shared" si="0"/>
        <v>124.93</v>
      </c>
      <c r="O123" s="163">
        <f t="shared" si="0"/>
        <v>27.309999999999995</v>
      </c>
      <c r="P123" s="163">
        <f t="shared" si="0"/>
        <v>1.1499999999999999</v>
      </c>
      <c r="Q123" s="163">
        <f t="shared" si="0"/>
        <v>15277.8</v>
      </c>
      <c r="R123" s="163">
        <f t="shared" si="0"/>
        <v>59343.58</v>
      </c>
      <c r="S123" s="163">
        <f t="shared" si="0"/>
        <v>94435.029999999984</v>
      </c>
      <c r="T123" s="163">
        <f t="shared" si="0"/>
        <v>0</v>
      </c>
      <c r="U123" s="163">
        <f t="shared" si="0"/>
        <v>182.9</v>
      </c>
      <c r="V123" s="163">
        <f t="shared" si="0"/>
        <v>3009.2599999999993</v>
      </c>
      <c r="W123" s="163">
        <f t="shared" si="0"/>
        <v>0</v>
      </c>
      <c r="X123" s="163">
        <f t="shared" si="0"/>
        <v>171.4</v>
      </c>
      <c r="Y123" s="163">
        <f t="shared" si="0"/>
        <v>0</v>
      </c>
      <c r="Z123" s="163">
        <f t="shared" si="0"/>
        <v>48.4</v>
      </c>
      <c r="AA123" s="163">
        <f t="shared" si="0"/>
        <v>689</v>
      </c>
      <c r="AB123" s="163">
        <f t="shared" si="0"/>
        <v>132</v>
      </c>
      <c r="AC123" s="163">
        <f t="shared" si="0"/>
        <v>382</v>
      </c>
      <c r="AD123" s="163">
        <f t="shared" si="0"/>
        <v>4940</v>
      </c>
      <c r="AE123" s="163">
        <f t="shared" si="0"/>
        <v>0</v>
      </c>
      <c r="AF123" s="163">
        <f t="shared" si="0"/>
        <v>2308.79</v>
      </c>
      <c r="AG123" s="163">
        <f t="shared" si="0"/>
        <v>98.4</v>
      </c>
      <c r="AH123" s="163">
        <f t="shared" si="0"/>
        <v>266.39999999999998</v>
      </c>
      <c r="AI123" s="163">
        <f t="shared" si="0"/>
        <v>1731.22</v>
      </c>
      <c r="AJ123" s="163">
        <f t="shared" si="0"/>
        <v>75170.86</v>
      </c>
      <c r="AK123" s="163">
        <f t="shared" si="0"/>
        <v>34</v>
      </c>
      <c r="AL123" s="163">
        <f t="shared" si="0"/>
        <v>0</v>
      </c>
      <c r="AM123" s="163">
        <f t="shared" si="0"/>
        <v>104215.46999999999</v>
      </c>
      <c r="AN123" s="163">
        <f t="shared" si="0"/>
        <v>193197.2</v>
      </c>
      <c r="AO123" s="163">
        <f>SUM(AN11:AN122)</f>
        <v>193197.2</v>
      </c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  <c r="IX123" s="1"/>
      <c r="IY123" s="1"/>
      <c r="IZ123" s="1"/>
      <c r="JA123" s="1"/>
      <c r="JB123" s="1"/>
      <c r="JC123" s="1"/>
      <c r="JD123" s="1"/>
      <c r="JE123" s="1"/>
      <c r="JF123" s="1"/>
      <c r="JG123" s="1"/>
      <c r="JH123" s="1"/>
      <c r="JI123" s="1"/>
      <c r="JJ123" s="1"/>
      <c r="JK123" s="1"/>
      <c r="JL123" s="1"/>
      <c r="JM123" s="1"/>
      <c r="JN123" s="1"/>
      <c r="JO123" s="1"/>
      <c r="JP123" s="1"/>
      <c r="JQ123" s="1"/>
      <c r="JR123" s="1"/>
      <c r="JS123" s="1"/>
      <c r="JT123" s="1"/>
      <c r="JU123" s="1"/>
      <c r="JV123" s="1"/>
      <c r="JW123" s="1"/>
      <c r="JX123" s="1"/>
      <c r="JY123" s="1"/>
    </row>
    <row r="124" spans="1:285" ht="13.5" thickBot="1" x14ac:dyDescent="0.35">
      <c r="A124" s="44"/>
      <c r="B124" s="63"/>
      <c r="C124" s="12"/>
      <c r="D124" s="73"/>
      <c r="E124" s="79"/>
      <c r="F124" s="134"/>
      <c r="G124" s="242"/>
      <c r="H124" s="242"/>
      <c r="I124" s="242"/>
      <c r="J124" s="242"/>
      <c r="K124" s="161"/>
      <c r="L124" s="161"/>
      <c r="M124" s="162"/>
      <c r="N124" s="162"/>
      <c r="O124" s="162"/>
      <c r="P124" s="162"/>
      <c r="Q124" s="162"/>
      <c r="R124" s="162"/>
      <c r="S124" s="162"/>
      <c r="T124" s="162"/>
      <c r="U124" s="162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172"/>
      <c r="AN124" s="51"/>
      <c r="AO124" s="14"/>
      <c r="AP124" s="11"/>
    </row>
    <row r="125" spans="1:285" x14ac:dyDescent="0.3">
      <c r="A125" s="41"/>
      <c r="B125" s="3"/>
      <c r="C125" s="3"/>
      <c r="D125" s="54"/>
      <c r="E125" s="13"/>
      <c r="F125" s="13"/>
      <c r="G125" s="13"/>
      <c r="H125" s="13"/>
      <c r="I125" s="13"/>
      <c r="J125" s="13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173"/>
      <c r="AN125" s="52"/>
      <c r="AO125" s="16"/>
      <c r="AP125" s="11"/>
    </row>
    <row r="126" spans="1:285" s="1" customFormat="1" x14ac:dyDescent="0.3">
      <c r="A126" s="45"/>
      <c r="B126" s="17"/>
      <c r="C126" s="17"/>
      <c r="D126" s="55"/>
      <c r="E126" s="4"/>
      <c r="F126" s="4"/>
      <c r="G126" s="4"/>
      <c r="H126" s="4"/>
      <c r="I126" s="4"/>
      <c r="J126" s="4"/>
      <c r="K126" s="62"/>
      <c r="L126" s="237"/>
      <c r="M126" s="60"/>
      <c r="N126" s="60"/>
      <c r="O126" s="60"/>
      <c r="P126" s="60"/>
      <c r="Q126" s="60"/>
      <c r="R126" s="60"/>
      <c r="S126" s="60"/>
      <c r="T126" s="60"/>
      <c r="U126" s="60"/>
      <c r="V126" s="32"/>
      <c r="W126" s="18">
        <f>SUM(V123:AL123)</f>
        <v>88981.73</v>
      </c>
      <c r="X126" s="18"/>
      <c r="Y126" s="32"/>
      <c r="Z126" s="32"/>
      <c r="AA126" s="32"/>
      <c r="AB126" s="32"/>
      <c r="AC126" s="32"/>
      <c r="AD126" s="32"/>
      <c r="AE126" s="18"/>
      <c r="AF126" s="18"/>
      <c r="AG126" s="18"/>
      <c r="AH126" s="18"/>
      <c r="AI126" s="18"/>
      <c r="AJ126" s="18"/>
      <c r="AK126" s="18"/>
      <c r="AL126" s="18"/>
      <c r="AM126" s="174"/>
      <c r="AN126" s="52"/>
      <c r="AO126" s="16"/>
      <c r="AP126" s="19"/>
    </row>
    <row r="127" spans="1:285" x14ac:dyDescent="0.3">
      <c r="A127" s="41"/>
      <c r="B127" s="3"/>
      <c r="C127" s="3"/>
      <c r="D127" s="54"/>
      <c r="E127" s="5"/>
      <c r="F127" s="5"/>
      <c r="G127" s="5"/>
      <c r="H127" s="5"/>
      <c r="I127" s="5"/>
      <c r="J127" s="5"/>
      <c r="K127" s="5">
        <f>SUM(K123:U123)</f>
        <v>177957.60999999996</v>
      </c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173"/>
      <c r="AN127" s="52"/>
      <c r="AO127" s="16"/>
      <c r="AP127" s="11"/>
    </row>
    <row r="128" spans="1:285" ht="13.5" thickBot="1" x14ac:dyDescent="0.35">
      <c r="A128" s="46"/>
      <c r="B128" s="47"/>
      <c r="C128" s="47"/>
      <c r="D128" s="56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175"/>
      <c r="AN128" s="68"/>
      <c r="AO128" s="69"/>
      <c r="AP128" s="11"/>
    </row>
    <row r="129" spans="22:41" x14ac:dyDescent="0.3">
      <c r="AN129" s="35"/>
      <c r="AO129" s="19"/>
    </row>
    <row r="130" spans="22:41" x14ac:dyDescent="0.3">
      <c r="Y130" s="36"/>
      <c r="AN130" s="19"/>
      <c r="AO130" s="19">
        <f>AO123-AN123</f>
        <v>0</v>
      </c>
    </row>
    <row r="131" spans="22:41" x14ac:dyDescent="0.3"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60"/>
      <c r="AO131" s="19"/>
    </row>
    <row r="132" spans="22:41" x14ac:dyDescent="0.3">
      <c r="AN132" s="35"/>
      <c r="AO132" s="19"/>
    </row>
    <row r="133" spans="22:41" x14ac:dyDescent="0.3">
      <c r="AN133" s="35"/>
      <c r="AO133" s="19"/>
    </row>
    <row r="134" spans="22:41" x14ac:dyDescent="0.3">
      <c r="AN134" s="35"/>
      <c r="AO134" s="19"/>
    </row>
    <row r="135" spans="22:41" x14ac:dyDescent="0.3">
      <c r="AN135" s="35"/>
      <c r="AO135" s="19"/>
    </row>
    <row r="136" spans="22:41" x14ac:dyDescent="0.3">
      <c r="AN136" s="35"/>
      <c r="AO136" s="19"/>
    </row>
    <row r="137" spans="22:41" x14ac:dyDescent="0.3">
      <c r="AN137" s="35"/>
      <c r="AO137" s="19"/>
    </row>
    <row r="138" spans="22:41" x14ac:dyDescent="0.3">
      <c r="AN138" s="35"/>
      <c r="AO138" s="19"/>
    </row>
    <row r="139" spans="22:41" x14ac:dyDescent="0.3">
      <c r="AN139" s="35"/>
      <c r="AO139" s="19"/>
    </row>
    <row r="140" spans="22:41" x14ac:dyDescent="0.3">
      <c r="AN140" s="35"/>
      <c r="AO140" s="19"/>
    </row>
    <row r="141" spans="22:41" x14ac:dyDescent="0.3">
      <c r="AN141" s="35"/>
      <c r="AO141" s="19"/>
    </row>
    <row r="142" spans="22:41" x14ac:dyDescent="0.3">
      <c r="AN142" s="35"/>
      <c r="AO142" s="19"/>
    </row>
    <row r="143" spans="22:41" x14ac:dyDescent="0.3">
      <c r="AN143" s="35"/>
      <c r="AO143" s="19"/>
    </row>
    <row r="144" spans="22:41" x14ac:dyDescent="0.3">
      <c r="AN144" s="35"/>
      <c r="AO144" s="19"/>
    </row>
    <row r="145" spans="40:41" x14ac:dyDescent="0.3">
      <c r="AN145" s="35"/>
      <c r="AO145" s="19"/>
    </row>
    <row r="146" spans="40:41" x14ac:dyDescent="0.3">
      <c r="AN146" s="35"/>
      <c r="AO146" s="19"/>
    </row>
    <row r="147" spans="40:41" x14ac:dyDescent="0.3">
      <c r="AN147" s="35"/>
      <c r="AO147" s="19"/>
    </row>
    <row r="148" spans="40:41" x14ac:dyDescent="0.3">
      <c r="AN148" s="35"/>
      <c r="AO148" s="19"/>
    </row>
    <row r="149" spans="40:41" x14ac:dyDescent="0.3">
      <c r="AN149" s="35"/>
      <c r="AO149" s="19"/>
    </row>
    <row r="150" spans="40:41" x14ac:dyDescent="0.3">
      <c r="AN150" s="35"/>
      <c r="AO150" s="19"/>
    </row>
    <row r="151" spans="40:41" x14ac:dyDescent="0.3">
      <c r="AN151" s="35"/>
      <c r="AO151" s="19"/>
    </row>
    <row r="152" spans="40:41" x14ac:dyDescent="0.3">
      <c r="AN152" s="35"/>
      <c r="AO152" s="19"/>
    </row>
    <row r="153" spans="40:41" x14ac:dyDescent="0.3">
      <c r="AN153" s="35"/>
      <c r="AO153" s="19"/>
    </row>
    <row r="154" spans="40:41" x14ac:dyDescent="0.3">
      <c r="AN154" s="35"/>
      <c r="AO154" s="19"/>
    </row>
    <row r="155" spans="40:41" x14ac:dyDescent="0.3">
      <c r="AN155" s="35"/>
      <c r="AO155" s="19"/>
    </row>
    <row r="156" spans="40:41" x14ac:dyDescent="0.3">
      <c r="AN156" s="35"/>
      <c r="AO156" s="19"/>
    </row>
    <row r="157" spans="40:41" x14ac:dyDescent="0.3">
      <c r="AN157" s="35"/>
      <c r="AO157" s="19"/>
    </row>
    <row r="158" spans="40:41" x14ac:dyDescent="0.3">
      <c r="AN158" s="35"/>
      <c r="AO158" s="19"/>
    </row>
    <row r="159" spans="40:41" x14ac:dyDescent="0.3">
      <c r="AN159" s="35"/>
      <c r="AO159" s="19"/>
    </row>
    <row r="160" spans="40:41" x14ac:dyDescent="0.3">
      <c r="AN160" s="35"/>
      <c r="AO160" s="19"/>
    </row>
    <row r="161" spans="40:41" x14ac:dyDescent="0.3">
      <c r="AN161" s="35"/>
      <c r="AO161" s="19"/>
    </row>
    <row r="162" spans="40:41" x14ac:dyDescent="0.3">
      <c r="AN162" s="35"/>
      <c r="AO162" s="19"/>
    </row>
    <row r="163" spans="40:41" x14ac:dyDescent="0.3">
      <c r="AN163" s="35"/>
      <c r="AO163" s="19"/>
    </row>
    <row r="164" spans="40:41" x14ac:dyDescent="0.3">
      <c r="AN164" s="35"/>
      <c r="AO164" s="19"/>
    </row>
    <row r="165" spans="40:41" x14ac:dyDescent="0.3">
      <c r="AN165" s="35"/>
      <c r="AO165" s="19"/>
    </row>
    <row r="166" spans="40:41" x14ac:dyDescent="0.3">
      <c r="AN166" s="35"/>
      <c r="AO166" s="19"/>
    </row>
    <row r="167" spans="40:41" x14ac:dyDescent="0.3">
      <c r="AN167" s="35"/>
      <c r="AO167" s="19"/>
    </row>
    <row r="168" spans="40:41" x14ac:dyDescent="0.3">
      <c r="AN168" s="35"/>
      <c r="AO168" s="19"/>
    </row>
    <row r="169" spans="40:41" x14ac:dyDescent="0.3">
      <c r="AN169" s="35"/>
      <c r="AO169" s="19"/>
    </row>
    <row r="170" spans="40:41" x14ac:dyDescent="0.3">
      <c r="AN170" s="35"/>
      <c r="AO170" s="19"/>
    </row>
    <row r="171" spans="40:41" x14ac:dyDescent="0.3">
      <c r="AN171" s="35"/>
      <c r="AO171" s="19"/>
    </row>
    <row r="172" spans="40:41" x14ac:dyDescent="0.3">
      <c r="AN172" s="35"/>
      <c r="AO172" s="19"/>
    </row>
    <row r="173" spans="40:41" x14ac:dyDescent="0.3">
      <c r="AN173" s="35"/>
      <c r="AO173" s="19"/>
    </row>
    <row r="174" spans="40:41" x14ac:dyDescent="0.3">
      <c r="AN174" s="35"/>
      <c r="AO174" s="19"/>
    </row>
    <row r="175" spans="40:41" x14ac:dyDescent="0.3">
      <c r="AN175" s="35"/>
      <c r="AO175" s="19"/>
    </row>
    <row r="176" spans="40:41" x14ac:dyDescent="0.3">
      <c r="AN176" s="35"/>
      <c r="AO176" s="19"/>
    </row>
    <row r="177" spans="40:41" x14ac:dyDescent="0.3">
      <c r="AN177" s="35"/>
      <c r="AO177" s="19"/>
    </row>
    <row r="178" spans="40:41" x14ac:dyDescent="0.3">
      <c r="AN178" s="35"/>
      <c r="AO178" s="19"/>
    </row>
    <row r="179" spans="40:41" x14ac:dyDescent="0.3">
      <c r="AN179" s="35"/>
      <c r="AO179" s="19"/>
    </row>
    <row r="180" spans="40:41" x14ac:dyDescent="0.3">
      <c r="AN180" s="35"/>
      <c r="AO180" s="19"/>
    </row>
    <row r="181" spans="40:41" x14ac:dyDescent="0.3">
      <c r="AN181" s="35"/>
      <c r="AO181" s="19"/>
    </row>
    <row r="182" spans="40:41" x14ac:dyDescent="0.3">
      <c r="AN182" s="35"/>
      <c r="AO182" s="19"/>
    </row>
    <row r="183" spans="40:41" x14ac:dyDescent="0.3">
      <c r="AN183" s="35"/>
      <c r="AO183" s="19"/>
    </row>
    <row r="184" spans="40:41" x14ac:dyDescent="0.3">
      <c r="AN184" s="35"/>
      <c r="AO184" s="19"/>
    </row>
    <row r="185" spans="40:41" x14ac:dyDescent="0.3">
      <c r="AN185" s="35"/>
      <c r="AO185" s="19"/>
    </row>
    <row r="186" spans="40:41" x14ac:dyDescent="0.3">
      <c r="AN186" s="35"/>
      <c r="AO186" s="19"/>
    </row>
    <row r="187" spans="40:41" x14ac:dyDescent="0.3">
      <c r="AN187" s="35"/>
      <c r="AO187" s="19"/>
    </row>
    <row r="188" spans="40:41" x14ac:dyDescent="0.3">
      <c r="AN188" s="35"/>
      <c r="AO188" s="19"/>
    </row>
    <row r="189" spans="40:41" x14ac:dyDescent="0.3">
      <c r="AN189" s="35"/>
      <c r="AO189" s="19"/>
    </row>
    <row r="190" spans="40:41" x14ac:dyDescent="0.3">
      <c r="AN190" s="35"/>
      <c r="AO190" s="19"/>
    </row>
    <row r="191" spans="40:41" x14ac:dyDescent="0.3">
      <c r="AN191" s="35"/>
      <c r="AO191" s="19"/>
    </row>
    <row r="192" spans="40:41" x14ac:dyDescent="0.3">
      <c r="AN192" s="35"/>
      <c r="AO192" s="19"/>
    </row>
    <row r="193" spans="40:41" x14ac:dyDescent="0.3">
      <c r="AN193" s="35"/>
      <c r="AO193" s="19"/>
    </row>
    <row r="194" spans="40:41" x14ac:dyDescent="0.3">
      <c r="AN194" s="35"/>
      <c r="AO194" s="19"/>
    </row>
    <row r="195" spans="40:41" x14ac:dyDescent="0.3">
      <c r="AN195" s="35"/>
      <c r="AO195" s="19"/>
    </row>
    <row r="196" spans="40:41" x14ac:dyDescent="0.3">
      <c r="AN196" s="35"/>
      <c r="AO196" s="19"/>
    </row>
    <row r="197" spans="40:41" x14ac:dyDescent="0.3">
      <c r="AN197" s="35"/>
      <c r="AO197" s="19"/>
    </row>
    <row r="198" spans="40:41" x14ac:dyDescent="0.3">
      <c r="AN198" s="35"/>
      <c r="AO198" s="19"/>
    </row>
    <row r="199" spans="40:41" x14ac:dyDescent="0.3">
      <c r="AN199" s="35"/>
      <c r="AO199" s="19"/>
    </row>
    <row r="200" spans="40:41" x14ac:dyDescent="0.3">
      <c r="AN200" s="35"/>
      <c r="AO200" s="19"/>
    </row>
    <row r="201" spans="40:41" x14ac:dyDescent="0.3">
      <c r="AN201" s="35"/>
      <c r="AO201" s="19"/>
    </row>
    <row r="202" spans="40:41" x14ac:dyDescent="0.3">
      <c r="AN202" s="35"/>
      <c r="AO202" s="19"/>
    </row>
    <row r="203" spans="40:41" x14ac:dyDescent="0.3">
      <c r="AN203" s="35"/>
      <c r="AO203" s="19"/>
    </row>
    <row r="204" spans="40:41" x14ac:dyDescent="0.3">
      <c r="AN204" s="35"/>
      <c r="AO204" s="19"/>
    </row>
    <row r="205" spans="40:41" x14ac:dyDescent="0.3">
      <c r="AN205" s="35"/>
      <c r="AO205" s="19"/>
    </row>
    <row r="206" spans="40:41" x14ac:dyDescent="0.3">
      <c r="AN206" s="35"/>
      <c r="AO206" s="19"/>
    </row>
    <row r="207" spans="40:41" x14ac:dyDescent="0.3">
      <c r="AN207" s="35"/>
      <c r="AO207" s="19"/>
    </row>
    <row r="208" spans="40:41" x14ac:dyDescent="0.3">
      <c r="AN208" s="35"/>
      <c r="AO208" s="19"/>
    </row>
    <row r="209" spans="40:41" x14ac:dyDescent="0.3">
      <c r="AN209" s="35"/>
      <c r="AO209" s="19"/>
    </row>
    <row r="210" spans="40:41" x14ac:dyDescent="0.3">
      <c r="AN210" s="35"/>
      <c r="AO210" s="19"/>
    </row>
    <row r="211" spans="40:41" x14ac:dyDescent="0.3">
      <c r="AN211" s="37"/>
      <c r="AO211" s="21"/>
    </row>
    <row r="212" spans="40:41" x14ac:dyDescent="0.3">
      <c r="AN212" s="37"/>
      <c r="AO212" s="21"/>
    </row>
    <row r="213" spans="40:41" x14ac:dyDescent="0.3">
      <c r="AN213" s="37"/>
      <c r="AO213" s="21"/>
    </row>
    <row r="214" spans="40:41" x14ac:dyDescent="0.3">
      <c r="AN214" s="37"/>
      <c r="AO214" s="21"/>
    </row>
    <row r="215" spans="40:41" x14ac:dyDescent="0.3">
      <c r="AN215" s="37"/>
      <c r="AO215" s="21"/>
    </row>
    <row r="216" spans="40:41" x14ac:dyDescent="0.3">
      <c r="AN216" s="37"/>
      <c r="AO216" s="21"/>
    </row>
    <row r="217" spans="40:41" x14ac:dyDescent="0.3">
      <c r="AN217" s="37"/>
      <c r="AO217" s="21"/>
    </row>
    <row r="218" spans="40:41" x14ac:dyDescent="0.3">
      <c r="AN218" s="37"/>
      <c r="AO218" s="21"/>
    </row>
    <row r="219" spans="40:41" x14ac:dyDescent="0.3">
      <c r="AN219" s="37"/>
      <c r="AO219" s="21"/>
    </row>
    <row r="220" spans="40:41" x14ac:dyDescent="0.3">
      <c r="AN220" s="37"/>
      <c r="AO220" s="21"/>
    </row>
    <row r="221" spans="40:41" x14ac:dyDescent="0.3">
      <c r="AN221" s="37"/>
      <c r="AO221" s="21"/>
    </row>
    <row r="222" spans="40:41" x14ac:dyDescent="0.3">
      <c r="AN222" s="37"/>
      <c r="AO222" s="21"/>
    </row>
    <row r="223" spans="40:41" x14ac:dyDescent="0.3">
      <c r="AN223" s="37"/>
      <c r="AO223" s="21"/>
    </row>
    <row r="224" spans="40:41" x14ac:dyDescent="0.3">
      <c r="AN224" s="37"/>
      <c r="AO224" s="21"/>
    </row>
    <row r="225" spans="40:41" x14ac:dyDescent="0.3">
      <c r="AN225" s="37"/>
      <c r="AO225" s="21"/>
    </row>
    <row r="226" spans="40:41" x14ac:dyDescent="0.3">
      <c r="AN226" s="37"/>
      <c r="AO226" s="21"/>
    </row>
    <row r="227" spans="40:41" x14ac:dyDescent="0.3">
      <c r="AN227" s="37"/>
      <c r="AO227" s="21"/>
    </row>
    <row r="228" spans="40:41" x14ac:dyDescent="0.3">
      <c r="AN228" s="37"/>
      <c r="AO228" s="21"/>
    </row>
    <row r="229" spans="40:41" x14ac:dyDescent="0.3">
      <c r="AN229" s="37"/>
      <c r="AO229" s="21"/>
    </row>
    <row r="230" spans="40:41" x14ac:dyDescent="0.3">
      <c r="AN230" s="37"/>
      <c r="AO230" s="21"/>
    </row>
    <row r="231" spans="40:41" x14ac:dyDescent="0.3">
      <c r="AN231" s="37"/>
      <c r="AO231" s="21"/>
    </row>
    <row r="232" spans="40:41" x14ac:dyDescent="0.3">
      <c r="AN232" s="37"/>
      <c r="AO232" s="21"/>
    </row>
    <row r="233" spans="40:41" x14ac:dyDescent="0.3">
      <c r="AN233" s="37"/>
      <c r="AO233" s="21"/>
    </row>
    <row r="234" spans="40:41" x14ac:dyDescent="0.3">
      <c r="AN234" s="37"/>
      <c r="AO234" s="21"/>
    </row>
    <row r="235" spans="40:41" x14ac:dyDescent="0.3">
      <c r="AN235" s="37"/>
      <c r="AO235" s="21"/>
    </row>
    <row r="236" spans="40:41" x14ac:dyDescent="0.3">
      <c r="AN236" s="37"/>
      <c r="AO236" s="21"/>
    </row>
    <row r="237" spans="40:41" x14ac:dyDescent="0.3">
      <c r="AN237" s="37"/>
      <c r="AO237" s="21"/>
    </row>
    <row r="238" spans="40:41" x14ac:dyDescent="0.3">
      <c r="AN238" s="37"/>
      <c r="AO238" s="21"/>
    </row>
    <row r="239" spans="40:41" x14ac:dyDescent="0.3">
      <c r="AN239" s="37"/>
      <c r="AO239" s="21"/>
    </row>
    <row r="240" spans="40:41" x14ac:dyDescent="0.3">
      <c r="AN240" s="37"/>
      <c r="AO240" s="21"/>
    </row>
    <row r="241" spans="40:41" x14ac:dyDescent="0.3">
      <c r="AN241" s="37"/>
      <c r="AO241" s="21"/>
    </row>
    <row r="242" spans="40:41" x14ac:dyDescent="0.3">
      <c r="AN242" s="37"/>
      <c r="AO242" s="21"/>
    </row>
    <row r="243" spans="40:41" x14ac:dyDescent="0.3">
      <c r="AN243" s="37"/>
      <c r="AO243" s="21"/>
    </row>
    <row r="244" spans="40:41" x14ac:dyDescent="0.3">
      <c r="AN244" s="37"/>
      <c r="AO244" s="21"/>
    </row>
  </sheetData>
  <autoFilter ref="A4:AP123" xr:uid="{E0735A9D-7B1F-451C-A86E-4045DA3A3548}"/>
  <phoneticPr fontId="2" type="noConversion"/>
  <printOptions gridLines="1"/>
  <pageMargins left="0.39370078740157483" right="0.31496062992125984" top="0.35433070866141736" bottom="0.47244094488188981" header="0.27559055118110237" footer="0.27559055118110237"/>
  <pageSetup paperSize="9" scale="30" orientation="portrait" horizontalDpi="4294967293" verticalDpi="4294967293" r:id="rId1"/>
  <headerFooter alignWithMargins="0">
    <oddHeader>&amp;C2018-2019 
Expenditure &amp; Income&amp;R6th September 2018 meeting</oddHeader>
    <oddFooter>&amp;L&amp;A&amp;C&amp;D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9"/>
  <sheetViews>
    <sheetView topLeftCell="F1" zoomScaleNormal="100" workbookViewId="0">
      <selection activeCell="M9" sqref="M9:M12"/>
    </sheetView>
  </sheetViews>
  <sheetFormatPr defaultColWidth="9.1796875" defaultRowHeight="11.5" x14ac:dyDescent="0.25"/>
  <cols>
    <col min="1" max="1" width="9.1796875" style="88"/>
    <col min="2" max="2" width="29.453125" style="88" customWidth="1"/>
    <col min="3" max="3" width="17.81640625" style="88" customWidth="1"/>
    <col min="4" max="4" width="17" style="88" customWidth="1"/>
    <col min="5" max="5" width="18.26953125" style="88" customWidth="1"/>
    <col min="6" max="6" width="17.7265625" style="133" customWidth="1"/>
    <col min="7" max="7" width="18.54296875" style="88" customWidth="1"/>
    <col min="8" max="8" width="17.54296875" style="88" customWidth="1"/>
    <col min="9" max="9" width="17.7265625" style="88" customWidth="1"/>
    <col min="10" max="10" width="17.54296875" style="88" customWidth="1"/>
    <col min="11" max="11" width="16.81640625" style="88" customWidth="1"/>
    <col min="12" max="12" width="17" style="88" customWidth="1"/>
    <col min="13" max="13" width="17.54296875" style="88" customWidth="1"/>
    <col min="14" max="14" width="17.453125" style="88" customWidth="1"/>
    <col min="15" max="15" width="18.26953125" style="88" customWidth="1"/>
    <col min="16" max="29" width="13.26953125" style="88" customWidth="1"/>
    <col min="30" max="16384" width="9.1796875" style="88"/>
  </cols>
  <sheetData>
    <row r="1" spans="2:19" x14ac:dyDescent="0.25">
      <c r="F1" s="88"/>
    </row>
    <row r="2" spans="2:19" x14ac:dyDescent="0.25">
      <c r="F2" s="88"/>
    </row>
    <row r="3" spans="2:19" x14ac:dyDescent="0.25">
      <c r="F3" s="88"/>
    </row>
    <row r="4" spans="2:19" x14ac:dyDescent="0.25">
      <c r="F4" s="88"/>
    </row>
    <row r="5" spans="2:19" x14ac:dyDescent="0.25">
      <c r="B5" s="89" t="s">
        <v>61</v>
      </c>
      <c r="F5" s="88"/>
    </row>
    <row r="6" spans="2:19" x14ac:dyDescent="0.25">
      <c r="F6" s="88"/>
      <c r="I6" s="90"/>
    </row>
    <row r="7" spans="2:19" s="89" customFormat="1" ht="15.75" customHeight="1" x14ac:dyDescent="0.25">
      <c r="B7" s="91"/>
      <c r="C7" s="92">
        <v>45747</v>
      </c>
      <c r="D7" s="92">
        <v>45412</v>
      </c>
      <c r="E7" s="92">
        <v>45443</v>
      </c>
      <c r="F7" s="92">
        <v>45473</v>
      </c>
      <c r="G7" s="92">
        <v>45504</v>
      </c>
      <c r="H7" s="92">
        <v>45535</v>
      </c>
      <c r="I7" s="92">
        <v>45565</v>
      </c>
      <c r="J7" s="92">
        <v>45596</v>
      </c>
      <c r="K7" s="92">
        <v>45626</v>
      </c>
      <c r="L7" s="92">
        <v>45657</v>
      </c>
      <c r="M7" s="92">
        <v>45688</v>
      </c>
      <c r="N7" s="93">
        <v>45716</v>
      </c>
      <c r="O7" s="92">
        <v>45747</v>
      </c>
      <c r="P7" s="94"/>
    </row>
    <row r="8" spans="2:19" ht="15.75" customHeight="1" x14ac:dyDescent="0.25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Q8" s="89"/>
    </row>
    <row r="9" spans="2:19" s="96" customFormat="1" ht="15.75" customHeight="1" x14ac:dyDescent="0.25">
      <c r="B9" s="153" t="s">
        <v>62</v>
      </c>
      <c r="C9" s="150">
        <v>77.33</v>
      </c>
      <c r="D9" s="154">
        <v>13802.45</v>
      </c>
      <c r="E9" s="154">
        <v>3122.69</v>
      </c>
      <c r="F9" s="154">
        <v>870.3</v>
      </c>
      <c r="G9" s="150">
        <v>1.3</v>
      </c>
      <c r="H9" s="99">
        <v>9673.2999999999993</v>
      </c>
      <c r="I9" s="150">
        <v>13542.59</v>
      </c>
      <c r="J9" s="150">
        <v>0.15</v>
      </c>
      <c r="K9" s="150">
        <v>0.15</v>
      </c>
      <c r="L9" s="150">
        <v>0</v>
      </c>
      <c r="M9" s="150">
        <v>0</v>
      </c>
      <c r="N9" s="150">
        <v>0</v>
      </c>
      <c r="O9" s="150"/>
      <c r="Q9" s="89"/>
    </row>
    <row r="10" spans="2:19" s="96" customFormat="1" ht="15.75" customHeight="1" x14ac:dyDescent="0.25">
      <c r="B10" s="100" t="s">
        <v>46</v>
      </c>
      <c r="C10" s="151">
        <v>2262.21</v>
      </c>
      <c r="D10" s="151">
        <v>412.21</v>
      </c>
      <c r="E10" s="151">
        <v>412.21</v>
      </c>
      <c r="F10" s="98">
        <v>416.13</v>
      </c>
      <c r="G10" s="99">
        <v>1.1299999999999999</v>
      </c>
      <c r="H10" s="99">
        <v>1.1299999999999999</v>
      </c>
      <c r="I10" s="99">
        <v>1.97</v>
      </c>
      <c r="J10" s="99">
        <v>1.97</v>
      </c>
      <c r="K10" s="99">
        <v>1.97</v>
      </c>
      <c r="L10" s="99">
        <v>0</v>
      </c>
      <c r="M10" s="99">
        <v>0</v>
      </c>
      <c r="N10" s="99">
        <v>0</v>
      </c>
      <c r="O10" s="151"/>
      <c r="Q10" s="89"/>
    </row>
    <row r="11" spans="2:19" s="96" customFormat="1" ht="15.75" customHeight="1" x14ac:dyDescent="0.25">
      <c r="B11" s="235" t="s">
        <v>103</v>
      </c>
      <c r="C11" s="97">
        <v>10694.23</v>
      </c>
      <c r="D11" s="97">
        <v>18489.23</v>
      </c>
      <c r="E11" s="97">
        <v>28525.599999999999</v>
      </c>
      <c r="F11" s="236">
        <v>27646.05</v>
      </c>
      <c r="G11" s="97">
        <v>0.73</v>
      </c>
      <c r="H11" s="97">
        <v>7389.73</v>
      </c>
      <c r="I11" s="97">
        <v>7437.48</v>
      </c>
      <c r="J11" s="97">
        <v>0.92</v>
      </c>
      <c r="K11" s="97">
        <v>0.92</v>
      </c>
      <c r="L11" s="97">
        <v>9.0500000000000007</v>
      </c>
      <c r="M11" s="97">
        <v>0</v>
      </c>
      <c r="N11" s="97">
        <v>0</v>
      </c>
      <c r="O11" s="97"/>
      <c r="Q11" s="89"/>
    </row>
    <row r="12" spans="2:19" s="96" customFormat="1" ht="15.75" customHeight="1" x14ac:dyDescent="0.25">
      <c r="B12" s="235" t="s">
        <v>114</v>
      </c>
      <c r="C12" s="97">
        <v>6121.03</v>
      </c>
      <c r="D12" s="97">
        <v>6121.03</v>
      </c>
      <c r="E12" s="97">
        <v>6121.03</v>
      </c>
      <c r="F12" s="97">
        <v>6121.03</v>
      </c>
      <c r="G12" s="97">
        <v>3424.39</v>
      </c>
      <c r="H12" s="97">
        <v>3158.75</v>
      </c>
      <c r="I12" s="97">
        <v>2089.61</v>
      </c>
      <c r="J12" s="97">
        <v>4897.28</v>
      </c>
      <c r="K12" s="97">
        <v>3993.31</v>
      </c>
      <c r="L12" s="97">
        <v>4272.43</v>
      </c>
      <c r="M12" s="97">
        <v>4375.6400000000003</v>
      </c>
      <c r="N12" s="97">
        <v>3297.93</v>
      </c>
      <c r="O12" s="97"/>
      <c r="Q12" s="89"/>
    </row>
    <row r="13" spans="2:19" s="96" customFormat="1" ht="15.75" customHeight="1" x14ac:dyDescent="0.25">
      <c r="B13" s="235" t="s">
        <v>133</v>
      </c>
      <c r="C13" s="97">
        <v>0</v>
      </c>
      <c r="D13" s="97">
        <v>0</v>
      </c>
      <c r="E13" s="97">
        <v>0</v>
      </c>
      <c r="F13" s="97">
        <v>0</v>
      </c>
      <c r="G13" s="97">
        <v>26301.599999999999</v>
      </c>
      <c r="H13" s="97">
        <v>26183.72</v>
      </c>
      <c r="I13" s="97">
        <v>26068.23</v>
      </c>
      <c r="J13" s="97">
        <v>186.17</v>
      </c>
      <c r="K13" s="97">
        <v>186.62</v>
      </c>
      <c r="L13" s="97">
        <v>12806.71</v>
      </c>
      <c r="M13" s="97">
        <v>190.54</v>
      </c>
      <c r="N13" s="97">
        <v>200.93</v>
      </c>
      <c r="O13" s="97"/>
      <c r="Q13" s="89"/>
    </row>
    <row r="14" spans="2:19" s="96" customFormat="1" ht="15.75" customHeight="1" thickBot="1" x14ac:dyDescent="0.3">
      <c r="B14" s="235" t="s">
        <v>134</v>
      </c>
      <c r="C14" s="97">
        <v>0</v>
      </c>
      <c r="D14" s="97">
        <v>0</v>
      </c>
      <c r="E14" s="97">
        <v>0</v>
      </c>
      <c r="F14" s="97">
        <v>0</v>
      </c>
      <c r="G14" s="97">
        <v>415</v>
      </c>
      <c r="H14" s="97">
        <v>415.1</v>
      </c>
      <c r="I14" s="97">
        <v>415.33</v>
      </c>
      <c r="J14" s="97">
        <v>415.53</v>
      </c>
      <c r="K14" s="97">
        <v>415.75</v>
      </c>
      <c r="L14" s="97">
        <v>415.95</v>
      </c>
      <c r="M14" s="97">
        <v>416.16</v>
      </c>
      <c r="N14" s="97">
        <v>416.35</v>
      </c>
      <c r="O14" s="97"/>
      <c r="Q14" s="89"/>
    </row>
    <row r="15" spans="2:19" s="89" customFormat="1" ht="15.75" customHeight="1" thickBot="1" x14ac:dyDescent="0.3">
      <c r="B15" s="101" t="s">
        <v>0</v>
      </c>
      <c r="C15" s="102">
        <v>19154.8</v>
      </c>
      <c r="D15" s="102">
        <f t="shared" ref="D15:I15" si="0">SUM(D9:D14)</f>
        <v>38824.92</v>
      </c>
      <c r="E15" s="102">
        <f t="shared" si="0"/>
        <v>38181.53</v>
      </c>
      <c r="F15" s="102">
        <f t="shared" si="0"/>
        <v>35053.51</v>
      </c>
      <c r="G15" s="102">
        <f t="shared" si="0"/>
        <v>30144.149999999998</v>
      </c>
      <c r="H15" s="102">
        <f t="shared" si="0"/>
        <v>46821.729999999996</v>
      </c>
      <c r="I15" s="102">
        <f t="shared" si="0"/>
        <v>49555.210000000006</v>
      </c>
      <c r="J15" s="102">
        <f>SUM(J9:J14)</f>
        <v>5502.0199999999995</v>
      </c>
      <c r="K15" s="102">
        <f>SUM(K9:K14)</f>
        <v>4598.72</v>
      </c>
      <c r="L15" s="102">
        <f>SUM(L9:L14)</f>
        <v>17504.14</v>
      </c>
      <c r="M15" s="102">
        <f>SUM(M9:M14)</f>
        <v>4982.34</v>
      </c>
      <c r="N15" s="102">
        <f>SUM(N9:N14)</f>
        <v>3915.2099999999996</v>
      </c>
      <c r="O15" s="102">
        <f t="shared" ref="M15:O15" si="1">SUM(O9:O12)</f>
        <v>0</v>
      </c>
      <c r="S15" s="103"/>
    </row>
    <row r="16" spans="2:19" ht="15.75" customHeight="1" x14ac:dyDescent="0.25">
      <c r="B16" s="104"/>
      <c r="C16" s="105"/>
      <c r="D16" s="106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</row>
    <row r="17" spans="1:17" ht="15.75" customHeight="1" x14ac:dyDescent="0.25"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Q17" s="109"/>
    </row>
    <row r="18" spans="1:17" ht="15.75" customHeight="1" x14ac:dyDescent="0.25">
      <c r="A18" s="88" t="s">
        <v>14</v>
      </c>
      <c r="B18" s="91" t="s">
        <v>3</v>
      </c>
      <c r="C18" s="110">
        <v>53.329999999998108</v>
      </c>
      <c r="D18" s="110">
        <f t="shared" ref="D18:O18" si="2">D15-C15</f>
        <v>19670.12</v>
      </c>
      <c r="E18" s="110">
        <f t="shared" si="2"/>
        <v>-643.38999999999942</v>
      </c>
      <c r="F18" s="110">
        <f t="shared" si="2"/>
        <v>-3128.0199999999968</v>
      </c>
      <c r="G18" s="110">
        <f t="shared" si="2"/>
        <v>-4909.3600000000042</v>
      </c>
      <c r="H18" s="110">
        <f t="shared" si="2"/>
        <v>16677.579999999998</v>
      </c>
      <c r="I18" s="110">
        <f>I15-H15</f>
        <v>2733.4800000000105</v>
      </c>
      <c r="J18" s="110">
        <f>J15-I15</f>
        <v>-44053.19000000001</v>
      </c>
      <c r="K18" s="110">
        <f>K15-J15</f>
        <v>-903.29999999999927</v>
      </c>
      <c r="L18" s="110">
        <f t="shared" si="2"/>
        <v>12905.419999999998</v>
      </c>
      <c r="M18" s="110">
        <f t="shared" si="2"/>
        <v>-12521.8</v>
      </c>
      <c r="N18" s="110">
        <f t="shared" si="2"/>
        <v>-1067.1300000000006</v>
      </c>
      <c r="O18" s="110">
        <f t="shared" si="2"/>
        <v>-3915.2099999999996</v>
      </c>
    </row>
    <row r="19" spans="1:17" ht="15.75" customHeight="1" x14ac:dyDescent="0.25">
      <c r="B19" s="95"/>
      <c r="C19" s="111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12"/>
      <c r="O19" s="111"/>
    </row>
    <row r="20" spans="1:17" ht="15.75" customHeight="1" thickBot="1" x14ac:dyDescent="0.3">
      <c r="B20" s="113"/>
      <c r="C20" s="11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12"/>
      <c r="O20" s="114"/>
    </row>
    <row r="21" spans="1:17" ht="15.75" customHeight="1" x14ac:dyDescent="0.25">
      <c r="B21" s="115" t="s">
        <v>5</v>
      </c>
      <c r="C21" s="116">
        <v>53.33</v>
      </c>
      <c r="D21" s="116">
        <f>receiptsandpayment!AO21</f>
        <v>23568.52</v>
      </c>
      <c r="E21" s="116">
        <f>receiptsandpayment!AO25</f>
        <v>10036.370000000001</v>
      </c>
      <c r="F21" s="116">
        <f>receiptsandpayment!AO33</f>
        <v>1201.28</v>
      </c>
      <c r="G21" s="116">
        <f>receiptsandpayment!AO49</f>
        <v>13230.6</v>
      </c>
      <c r="H21" s="116">
        <f>receiptsandpayment!AO56</f>
        <v>17193.22</v>
      </c>
      <c r="I21" s="116">
        <f>receiptsandpayment!AO70</f>
        <v>4245.4799999999996</v>
      </c>
      <c r="J21" s="116">
        <f>receiptsandpayment!AO86</f>
        <v>81631.58</v>
      </c>
      <c r="K21" s="116">
        <f>receiptsandpayment!AO91</f>
        <v>0.67</v>
      </c>
      <c r="L21" s="116">
        <f>receiptsandpayment!AO100</f>
        <v>13666.199999999999</v>
      </c>
      <c r="M21" s="116">
        <f>receiptsandpayment!AO110</f>
        <v>13173.11</v>
      </c>
      <c r="N21" s="116">
        <f>receiptsandpayment!AO116</f>
        <v>10.58</v>
      </c>
      <c r="O21" s="116">
        <f>receiptsandpayment!AO118</f>
        <v>0</v>
      </c>
      <c r="P21" s="109"/>
    </row>
    <row r="22" spans="1:17" s="96" customFormat="1" ht="15.75" customHeight="1" x14ac:dyDescent="0.25">
      <c r="B22" s="117" t="s">
        <v>6</v>
      </c>
      <c r="C22" s="118">
        <v>0</v>
      </c>
      <c r="D22" s="119">
        <f>receiptsandpayment!AN21</f>
        <v>3898.3999999999996</v>
      </c>
      <c r="E22" s="119">
        <f>receiptsandpayment!AN25</f>
        <v>10679.76</v>
      </c>
      <c r="F22" s="119">
        <f>receiptsandpayment!AN33</f>
        <v>4329.2999999999993</v>
      </c>
      <c r="G22" s="119">
        <f>receiptsandpayment!AN49</f>
        <v>18139.96</v>
      </c>
      <c r="H22" s="119">
        <f>receiptsandpayment!AN56</f>
        <v>515.64</v>
      </c>
      <c r="I22" s="119">
        <f>receiptsandpayment!AN70</f>
        <v>1512</v>
      </c>
      <c r="J22" s="119">
        <f>receiptsandpayment!AN86</f>
        <v>125684.77</v>
      </c>
      <c r="K22" s="119">
        <f>receiptsandpayment!AN91</f>
        <v>903.97</v>
      </c>
      <c r="L22" s="119">
        <f>receiptsandpayment!AN100</f>
        <v>760.78</v>
      </c>
      <c r="M22" s="119">
        <f>receiptsandpayment!AN110</f>
        <v>25694.91</v>
      </c>
      <c r="N22" s="119">
        <f>receiptsandpayment!AN116</f>
        <v>1077.71</v>
      </c>
      <c r="O22" s="118">
        <f>receiptsandpayment!AN118</f>
        <v>0</v>
      </c>
      <c r="P22" s="109"/>
    </row>
    <row r="23" spans="1:17" s="89" customFormat="1" ht="15.75" customHeight="1" thickBot="1" x14ac:dyDescent="0.3">
      <c r="B23" s="120" t="s">
        <v>4</v>
      </c>
      <c r="C23" s="121">
        <v>53.33</v>
      </c>
      <c r="D23" s="121">
        <f>D21-D22</f>
        <v>19670.120000000003</v>
      </c>
      <c r="E23" s="121">
        <f t="shared" ref="E23:O23" si="3">E21-E22</f>
        <v>-643.38999999999942</v>
      </c>
      <c r="F23" s="121">
        <f t="shared" si="3"/>
        <v>-3128.0199999999995</v>
      </c>
      <c r="G23" s="121">
        <f t="shared" si="3"/>
        <v>-4909.3599999999988</v>
      </c>
      <c r="H23" s="121">
        <f t="shared" si="3"/>
        <v>16677.580000000002</v>
      </c>
      <c r="I23" s="121">
        <f>I21-I22</f>
        <v>2733.4799999999996</v>
      </c>
      <c r="J23" s="121">
        <f t="shared" si="3"/>
        <v>-44053.19</v>
      </c>
      <c r="K23" s="121">
        <f t="shared" si="3"/>
        <v>-903.30000000000007</v>
      </c>
      <c r="L23" s="121">
        <f t="shared" si="3"/>
        <v>12905.419999999998</v>
      </c>
      <c r="M23" s="121">
        <f t="shared" si="3"/>
        <v>-12521.8</v>
      </c>
      <c r="N23" s="121">
        <f t="shared" si="3"/>
        <v>-1067.1300000000001</v>
      </c>
      <c r="O23" s="121">
        <f t="shared" si="3"/>
        <v>0</v>
      </c>
      <c r="P23" s="103"/>
    </row>
    <row r="24" spans="1:17" ht="15.75" customHeight="1" x14ac:dyDescent="0.25">
      <c r="B24" s="122"/>
      <c r="C24" s="123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3"/>
    </row>
    <row r="25" spans="1:17" ht="15.75" customHeight="1" x14ac:dyDescent="0.25">
      <c r="B25" s="125"/>
      <c r="C25" s="126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6"/>
    </row>
    <row r="26" spans="1:17" ht="15.75" customHeight="1" x14ac:dyDescent="0.25">
      <c r="B26" s="223"/>
      <c r="C26" s="222">
        <v>-1.8900436771218665E-12</v>
      </c>
      <c r="D26" s="222">
        <f t="shared" ref="D26:O26" si="4">SUM(D18-D23)</f>
        <v>-3.637978807091713E-12</v>
      </c>
      <c r="E26" s="222">
        <f t="shared" si="4"/>
        <v>0</v>
      </c>
      <c r="F26" s="222">
        <f t="shared" si="4"/>
        <v>2.7284841053187847E-12</v>
      </c>
      <c r="G26" s="222">
        <f t="shared" si="4"/>
        <v>-5.4569682106375694E-12</v>
      </c>
      <c r="H26" s="222">
        <f t="shared" si="4"/>
        <v>-3.637978807091713E-12</v>
      </c>
      <c r="I26" s="222">
        <f t="shared" si="4"/>
        <v>1.0913936421275139E-11</v>
      </c>
      <c r="J26" s="222">
        <f t="shared" si="4"/>
        <v>-7.2759576141834259E-12</v>
      </c>
      <c r="K26" s="222">
        <f t="shared" si="4"/>
        <v>7.9580786405131221E-13</v>
      </c>
      <c r="L26" s="222">
        <f t="shared" si="4"/>
        <v>0</v>
      </c>
      <c r="M26" s="222">
        <f t="shared" si="4"/>
        <v>0</v>
      </c>
      <c r="N26" s="222">
        <f t="shared" si="4"/>
        <v>-4.5474735088646412E-13</v>
      </c>
      <c r="O26" s="222">
        <f t="shared" si="4"/>
        <v>-3915.2099999999996</v>
      </c>
    </row>
    <row r="27" spans="1:17" ht="15.75" customHeight="1" x14ac:dyDescent="0.25"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</row>
    <row r="28" spans="1:17" x14ac:dyDescent="0.25"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</row>
    <row r="29" spans="1:17" ht="15.75" customHeight="1" x14ac:dyDescent="0.25">
      <c r="C29" s="124"/>
      <c r="D29" s="124"/>
      <c r="E29" s="124"/>
      <c r="F29" s="124"/>
      <c r="G29" s="124"/>
      <c r="H29" s="124"/>
      <c r="I29" s="124"/>
      <c r="J29" s="127"/>
      <c r="K29" s="128"/>
      <c r="L29" s="129"/>
      <c r="M29" s="124"/>
      <c r="N29" s="124"/>
      <c r="O29" s="124"/>
    </row>
    <row r="30" spans="1:17" ht="12.5" x14ac:dyDescent="0.25">
      <c r="C30" s="128"/>
      <c r="D30" s="128"/>
      <c r="E30" s="129"/>
      <c r="F30" s="130"/>
      <c r="G30" s="130"/>
      <c r="H30" s="129"/>
      <c r="I30" s="128"/>
      <c r="J30" s="129"/>
      <c r="K30" s="128"/>
      <c r="L30" s="129"/>
      <c r="M30" s="128"/>
      <c r="N30" s="129"/>
    </row>
    <row r="31" spans="1:17" ht="12.5" x14ac:dyDescent="0.25">
      <c r="C31" s="128"/>
      <c r="D31" s="128"/>
      <c r="E31" s="130"/>
      <c r="F31" s="129"/>
      <c r="G31" s="130"/>
      <c r="H31" s="129"/>
      <c r="I31" s="128"/>
      <c r="J31" s="131"/>
      <c r="K31" s="132"/>
      <c r="L31" s="129"/>
      <c r="M31" s="128"/>
      <c r="N31" s="131"/>
    </row>
    <row r="32" spans="1:17" ht="12.5" x14ac:dyDescent="0.25">
      <c r="D32" s="128"/>
      <c r="E32" s="130"/>
      <c r="F32" s="129"/>
      <c r="G32" s="130"/>
      <c r="H32" s="129"/>
      <c r="I32" s="129"/>
      <c r="J32" s="130"/>
      <c r="K32" s="132"/>
      <c r="L32" s="129"/>
      <c r="N32" s="131"/>
      <c r="O32" s="132"/>
    </row>
    <row r="33" spans="4:13" ht="12.5" x14ac:dyDescent="0.25">
      <c r="D33" s="128"/>
      <c r="E33" s="130"/>
      <c r="F33" s="130"/>
      <c r="G33" s="129"/>
      <c r="H33" s="128"/>
      <c r="I33" s="129"/>
      <c r="J33" s="129"/>
      <c r="L33" s="131"/>
      <c r="M33" s="132"/>
    </row>
    <row r="34" spans="4:13" ht="12.5" x14ac:dyDescent="0.25">
      <c r="D34" s="128"/>
      <c r="E34" s="130"/>
      <c r="F34" s="130"/>
      <c r="G34" s="129"/>
      <c r="J34" s="129"/>
    </row>
    <row r="35" spans="4:13" ht="12.5" x14ac:dyDescent="0.25">
      <c r="D35" s="128"/>
      <c r="E35" s="129"/>
      <c r="F35" s="130"/>
      <c r="G35" s="129"/>
      <c r="J35" s="129"/>
    </row>
    <row r="36" spans="4:13" ht="12.5" x14ac:dyDescent="0.25">
      <c r="D36" s="128"/>
      <c r="E36" s="129"/>
      <c r="F36" s="130"/>
      <c r="G36" s="129"/>
    </row>
    <row r="37" spans="4:13" ht="12.5" x14ac:dyDescent="0.25">
      <c r="F37" s="130"/>
      <c r="G37" s="129"/>
    </row>
    <row r="38" spans="4:13" ht="12.5" x14ac:dyDescent="0.25">
      <c r="F38" s="130"/>
      <c r="G38" s="129"/>
    </row>
    <row r="39" spans="4:13" ht="12.5" x14ac:dyDescent="0.25">
      <c r="F39" s="130"/>
      <c r="G39" s="129"/>
    </row>
    <row r="40" spans="4:13" ht="12.5" x14ac:dyDescent="0.25">
      <c r="F40" s="130"/>
      <c r="G40" s="129"/>
    </row>
    <row r="41" spans="4:13" ht="12.5" x14ac:dyDescent="0.25">
      <c r="F41" s="130"/>
      <c r="G41" s="129"/>
    </row>
    <row r="42" spans="4:13" ht="12.5" x14ac:dyDescent="0.25">
      <c r="F42" s="130"/>
      <c r="G42" s="129"/>
    </row>
    <row r="43" spans="4:13" x14ac:dyDescent="0.25">
      <c r="F43" s="88"/>
    </row>
    <row r="44" spans="4:13" x14ac:dyDescent="0.25">
      <c r="F44" s="88"/>
    </row>
    <row r="45" spans="4:13" x14ac:dyDescent="0.25">
      <c r="F45" s="88"/>
    </row>
    <row r="46" spans="4:13" x14ac:dyDescent="0.25">
      <c r="F46" s="88"/>
    </row>
    <row r="47" spans="4:13" x14ac:dyDescent="0.25">
      <c r="F47" s="88"/>
    </row>
    <row r="48" spans="4:13" x14ac:dyDescent="0.25">
      <c r="F48" s="88"/>
    </row>
    <row r="49" spans="6:6" x14ac:dyDescent="0.25">
      <c r="F49" s="88"/>
    </row>
    <row r="50" spans="6:6" x14ac:dyDescent="0.25">
      <c r="F50" s="88"/>
    </row>
    <row r="51" spans="6:6" x14ac:dyDescent="0.25">
      <c r="F51" s="88"/>
    </row>
    <row r="52" spans="6:6" x14ac:dyDescent="0.25">
      <c r="F52" s="88"/>
    </row>
    <row r="53" spans="6:6" x14ac:dyDescent="0.25">
      <c r="F53" s="88"/>
    </row>
    <row r="54" spans="6:6" x14ac:dyDescent="0.25">
      <c r="F54" s="88"/>
    </row>
    <row r="55" spans="6:6" x14ac:dyDescent="0.25">
      <c r="F55" s="88"/>
    </row>
    <row r="56" spans="6:6" x14ac:dyDescent="0.25">
      <c r="F56" s="88"/>
    </row>
    <row r="57" spans="6:6" x14ac:dyDescent="0.25">
      <c r="F57" s="88"/>
    </row>
    <row r="58" spans="6:6" x14ac:dyDescent="0.25">
      <c r="F58" s="88"/>
    </row>
    <row r="59" spans="6:6" x14ac:dyDescent="0.25">
      <c r="F59" s="88"/>
    </row>
    <row r="60" spans="6:6" x14ac:dyDescent="0.25">
      <c r="F60" s="88"/>
    </row>
    <row r="61" spans="6:6" x14ac:dyDescent="0.25">
      <c r="F61" s="88"/>
    </row>
    <row r="62" spans="6:6" x14ac:dyDescent="0.25">
      <c r="F62" s="88"/>
    </row>
    <row r="63" spans="6:6" x14ac:dyDescent="0.25">
      <c r="F63" s="88"/>
    </row>
    <row r="64" spans="6:6" x14ac:dyDescent="0.25">
      <c r="F64" s="88"/>
    </row>
    <row r="65" spans="6:6" x14ac:dyDescent="0.25">
      <c r="F65" s="88"/>
    </row>
    <row r="66" spans="6:6" x14ac:dyDescent="0.25">
      <c r="F66" s="88"/>
    </row>
    <row r="67" spans="6:6" x14ac:dyDescent="0.25">
      <c r="F67" s="88"/>
    </row>
    <row r="68" spans="6:6" x14ac:dyDescent="0.25">
      <c r="F68" s="88"/>
    </row>
    <row r="69" spans="6:6" x14ac:dyDescent="0.25">
      <c r="F69" s="88"/>
    </row>
    <row r="70" spans="6:6" x14ac:dyDescent="0.25">
      <c r="F70" s="88"/>
    </row>
    <row r="71" spans="6:6" x14ac:dyDescent="0.25">
      <c r="F71" s="88"/>
    </row>
    <row r="72" spans="6:6" x14ac:dyDescent="0.25">
      <c r="F72" s="88"/>
    </row>
    <row r="73" spans="6:6" x14ac:dyDescent="0.25">
      <c r="F73" s="88"/>
    </row>
    <row r="74" spans="6:6" x14ac:dyDescent="0.25">
      <c r="F74" s="88"/>
    </row>
    <row r="75" spans="6:6" x14ac:dyDescent="0.25">
      <c r="F75" s="88"/>
    </row>
    <row r="76" spans="6:6" x14ac:dyDescent="0.25">
      <c r="F76" s="88"/>
    </row>
    <row r="77" spans="6:6" x14ac:dyDescent="0.25">
      <c r="F77" s="88"/>
    </row>
    <row r="78" spans="6:6" x14ac:dyDescent="0.25">
      <c r="F78" s="88"/>
    </row>
    <row r="79" spans="6:6" x14ac:dyDescent="0.25">
      <c r="F79" s="88"/>
    </row>
    <row r="80" spans="6:6" x14ac:dyDescent="0.25">
      <c r="F80" s="88"/>
    </row>
    <row r="81" spans="6:6" x14ac:dyDescent="0.25">
      <c r="F81" s="88"/>
    </row>
    <row r="82" spans="6:6" x14ac:dyDescent="0.25">
      <c r="F82" s="88"/>
    </row>
    <row r="83" spans="6:6" x14ac:dyDescent="0.25">
      <c r="F83" s="88"/>
    </row>
    <row r="84" spans="6:6" x14ac:dyDescent="0.25">
      <c r="F84" s="88"/>
    </row>
    <row r="85" spans="6:6" x14ac:dyDescent="0.25">
      <c r="F85" s="88"/>
    </row>
    <row r="86" spans="6:6" x14ac:dyDescent="0.25">
      <c r="F86" s="88"/>
    </row>
    <row r="87" spans="6:6" x14ac:dyDescent="0.25">
      <c r="F87" s="88"/>
    </row>
    <row r="88" spans="6:6" x14ac:dyDescent="0.25">
      <c r="F88" s="88"/>
    </row>
    <row r="89" spans="6:6" x14ac:dyDescent="0.25">
      <c r="F89" s="88"/>
    </row>
    <row r="90" spans="6:6" x14ac:dyDescent="0.25">
      <c r="F90" s="88"/>
    </row>
    <row r="91" spans="6:6" x14ac:dyDescent="0.25">
      <c r="F91" s="88"/>
    </row>
    <row r="92" spans="6:6" x14ac:dyDescent="0.25">
      <c r="F92" s="88"/>
    </row>
    <row r="93" spans="6:6" x14ac:dyDescent="0.25">
      <c r="F93" s="88"/>
    </row>
    <row r="94" spans="6:6" x14ac:dyDescent="0.25">
      <c r="F94" s="88"/>
    </row>
    <row r="95" spans="6:6" x14ac:dyDescent="0.25">
      <c r="F95" s="88"/>
    </row>
    <row r="96" spans="6:6" x14ac:dyDescent="0.25">
      <c r="F96" s="88"/>
    </row>
    <row r="97" spans="6:6" x14ac:dyDescent="0.25">
      <c r="F97" s="88"/>
    </row>
    <row r="98" spans="6:6" x14ac:dyDescent="0.25">
      <c r="F98" s="88"/>
    </row>
    <row r="99" spans="6:6" x14ac:dyDescent="0.25">
      <c r="F99" s="88"/>
    </row>
    <row r="100" spans="6:6" x14ac:dyDescent="0.25">
      <c r="F100" s="88"/>
    </row>
    <row r="101" spans="6:6" x14ac:dyDescent="0.25">
      <c r="F101" s="88"/>
    </row>
    <row r="102" spans="6:6" x14ac:dyDescent="0.25">
      <c r="F102" s="88"/>
    </row>
    <row r="103" spans="6:6" x14ac:dyDescent="0.25">
      <c r="F103" s="88"/>
    </row>
    <row r="104" spans="6:6" x14ac:dyDescent="0.25">
      <c r="F104" s="88"/>
    </row>
    <row r="105" spans="6:6" x14ac:dyDescent="0.25">
      <c r="F105" s="88"/>
    </row>
    <row r="106" spans="6:6" x14ac:dyDescent="0.25">
      <c r="F106" s="88"/>
    </row>
    <row r="107" spans="6:6" x14ac:dyDescent="0.25">
      <c r="F107" s="88"/>
    </row>
    <row r="108" spans="6:6" x14ac:dyDescent="0.25">
      <c r="F108" s="88"/>
    </row>
    <row r="109" spans="6:6" x14ac:dyDescent="0.25">
      <c r="F109" s="88"/>
    </row>
    <row r="110" spans="6:6" x14ac:dyDescent="0.25">
      <c r="F110" s="88"/>
    </row>
    <row r="111" spans="6:6" x14ac:dyDescent="0.25">
      <c r="F111" s="88"/>
    </row>
    <row r="112" spans="6:6" x14ac:dyDescent="0.25">
      <c r="F112" s="88"/>
    </row>
    <row r="113" spans="6:6" x14ac:dyDescent="0.25">
      <c r="F113" s="88"/>
    </row>
    <row r="114" spans="6:6" x14ac:dyDescent="0.25">
      <c r="F114" s="88"/>
    </row>
    <row r="115" spans="6:6" x14ac:dyDescent="0.25">
      <c r="F115" s="88"/>
    </row>
    <row r="116" spans="6:6" x14ac:dyDescent="0.25">
      <c r="F116" s="88"/>
    </row>
    <row r="117" spans="6:6" x14ac:dyDescent="0.25">
      <c r="F117" s="88"/>
    </row>
    <row r="118" spans="6:6" x14ac:dyDescent="0.25">
      <c r="F118" s="88"/>
    </row>
    <row r="119" spans="6:6" x14ac:dyDescent="0.25">
      <c r="F119" s="88"/>
    </row>
    <row r="120" spans="6:6" x14ac:dyDescent="0.25">
      <c r="F120" s="88"/>
    </row>
    <row r="121" spans="6:6" x14ac:dyDescent="0.25">
      <c r="F121" s="88"/>
    </row>
    <row r="122" spans="6:6" x14ac:dyDescent="0.25">
      <c r="F122" s="88"/>
    </row>
    <row r="123" spans="6:6" x14ac:dyDescent="0.25">
      <c r="F123" s="88"/>
    </row>
    <row r="124" spans="6:6" x14ac:dyDescent="0.25">
      <c r="F124" s="88"/>
    </row>
    <row r="125" spans="6:6" x14ac:dyDescent="0.25">
      <c r="F125" s="88"/>
    </row>
    <row r="126" spans="6:6" x14ac:dyDescent="0.25">
      <c r="F126" s="88"/>
    </row>
    <row r="127" spans="6:6" x14ac:dyDescent="0.25">
      <c r="F127" s="88"/>
    </row>
    <row r="128" spans="6:6" x14ac:dyDescent="0.25">
      <c r="F128" s="88"/>
    </row>
    <row r="129" spans="6:6" x14ac:dyDescent="0.25">
      <c r="F129" s="88"/>
    </row>
    <row r="130" spans="6:6" x14ac:dyDescent="0.25">
      <c r="F130" s="88"/>
    </row>
    <row r="131" spans="6:6" x14ac:dyDescent="0.25">
      <c r="F131" s="88"/>
    </row>
    <row r="132" spans="6:6" x14ac:dyDescent="0.25">
      <c r="F132" s="88"/>
    </row>
    <row r="133" spans="6:6" x14ac:dyDescent="0.25">
      <c r="F133" s="88"/>
    </row>
    <row r="134" spans="6:6" x14ac:dyDescent="0.25">
      <c r="F134" s="88"/>
    </row>
    <row r="135" spans="6:6" x14ac:dyDescent="0.25">
      <c r="F135" s="88"/>
    </row>
    <row r="136" spans="6:6" x14ac:dyDescent="0.25">
      <c r="F136" s="88"/>
    </row>
    <row r="137" spans="6:6" x14ac:dyDescent="0.25">
      <c r="F137" s="88"/>
    </row>
    <row r="138" spans="6:6" x14ac:dyDescent="0.25">
      <c r="F138" s="88"/>
    </row>
    <row r="139" spans="6:6" x14ac:dyDescent="0.25">
      <c r="F139" s="88"/>
    </row>
    <row r="140" spans="6:6" x14ac:dyDescent="0.25">
      <c r="F140" s="88"/>
    </row>
    <row r="141" spans="6:6" x14ac:dyDescent="0.25">
      <c r="F141" s="88"/>
    </row>
    <row r="142" spans="6:6" x14ac:dyDescent="0.25">
      <c r="F142" s="88"/>
    </row>
    <row r="143" spans="6:6" x14ac:dyDescent="0.25">
      <c r="F143" s="88"/>
    </row>
    <row r="144" spans="6:6" x14ac:dyDescent="0.25">
      <c r="F144" s="88"/>
    </row>
    <row r="145" spans="6:6" x14ac:dyDescent="0.25">
      <c r="F145" s="88"/>
    </row>
    <row r="146" spans="6:6" x14ac:dyDescent="0.25">
      <c r="F146" s="88"/>
    </row>
    <row r="147" spans="6:6" x14ac:dyDescent="0.25">
      <c r="F147" s="88"/>
    </row>
    <row r="148" spans="6:6" x14ac:dyDescent="0.25">
      <c r="F148" s="88"/>
    </row>
    <row r="149" spans="6:6" x14ac:dyDescent="0.25">
      <c r="F149" s="88"/>
    </row>
    <row r="150" spans="6:6" x14ac:dyDescent="0.25">
      <c r="F150" s="88"/>
    </row>
    <row r="151" spans="6:6" x14ac:dyDescent="0.25">
      <c r="F151" s="88"/>
    </row>
    <row r="152" spans="6:6" x14ac:dyDescent="0.25">
      <c r="F152" s="88"/>
    </row>
    <row r="153" spans="6:6" x14ac:dyDescent="0.25">
      <c r="F153" s="88"/>
    </row>
    <row r="154" spans="6:6" x14ac:dyDescent="0.25">
      <c r="F154" s="88"/>
    </row>
    <row r="155" spans="6:6" x14ac:dyDescent="0.25">
      <c r="F155" s="88"/>
    </row>
    <row r="156" spans="6:6" x14ac:dyDescent="0.25">
      <c r="F156" s="88"/>
    </row>
    <row r="157" spans="6:6" x14ac:dyDescent="0.25">
      <c r="F157" s="88"/>
    </row>
    <row r="158" spans="6:6" x14ac:dyDescent="0.25">
      <c r="F158" s="88"/>
    </row>
    <row r="159" spans="6:6" x14ac:dyDescent="0.25">
      <c r="F159" s="88"/>
    </row>
    <row r="160" spans="6:6" x14ac:dyDescent="0.25">
      <c r="F160" s="88"/>
    </row>
    <row r="161" spans="6:6" x14ac:dyDescent="0.25">
      <c r="F161" s="88"/>
    </row>
    <row r="162" spans="6:6" x14ac:dyDescent="0.25">
      <c r="F162" s="88"/>
    </row>
    <row r="163" spans="6:6" x14ac:dyDescent="0.25">
      <c r="F163" s="88"/>
    </row>
    <row r="164" spans="6:6" x14ac:dyDescent="0.25">
      <c r="F164" s="88"/>
    </row>
    <row r="165" spans="6:6" x14ac:dyDescent="0.25">
      <c r="F165" s="88"/>
    </row>
    <row r="166" spans="6:6" x14ac:dyDescent="0.25">
      <c r="F166" s="88"/>
    </row>
    <row r="167" spans="6:6" x14ac:dyDescent="0.25">
      <c r="F167" s="88"/>
    </row>
    <row r="168" spans="6:6" x14ac:dyDescent="0.25">
      <c r="F168" s="88"/>
    </row>
    <row r="169" spans="6:6" x14ac:dyDescent="0.25">
      <c r="F169" s="88"/>
    </row>
    <row r="170" spans="6:6" x14ac:dyDescent="0.25">
      <c r="F170" s="88"/>
    </row>
    <row r="171" spans="6:6" x14ac:dyDescent="0.25">
      <c r="F171" s="88"/>
    </row>
    <row r="172" spans="6:6" x14ac:dyDescent="0.25">
      <c r="F172" s="88"/>
    </row>
    <row r="173" spans="6:6" x14ac:dyDescent="0.25">
      <c r="F173" s="88"/>
    </row>
    <row r="174" spans="6:6" x14ac:dyDescent="0.25">
      <c r="F174" s="88"/>
    </row>
    <row r="175" spans="6:6" x14ac:dyDescent="0.25">
      <c r="F175" s="88"/>
    </row>
    <row r="176" spans="6:6" x14ac:dyDescent="0.25">
      <c r="F176" s="88"/>
    </row>
    <row r="177" spans="6:6" x14ac:dyDescent="0.25">
      <c r="F177" s="88"/>
    </row>
    <row r="178" spans="6:6" x14ac:dyDescent="0.25">
      <c r="F178" s="88"/>
    </row>
    <row r="179" spans="6:6" x14ac:dyDescent="0.25">
      <c r="F179" s="88"/>
    </row>
    <row r="180" spans="6:6" x14ac:dyDescent="0.25">
      <c r="F180" s="88"/>
    </row>
    <row r="181" spans="6:6" x14ac:dyDescent="0.25">
      <c r="F181" s="88"/>
    </row>
    <row r="182" spans="6:6" x14ac:dyDescent="0.25">
      <c r="F182" s="88"/>
    </row>
    <row r="183" spans="6:6" x14ac:dyDescent="0.25">
      <c r="F183" s="88"/>
    </row>
    <row r="184" spans="6:6" x14ac:dyDescent="0.25">
      <c r="F184" s="88"/>
    </row>
    <row r="185" spans="6:6" x14ac:dyDescent="0.25">
      <c r="F185" s="88"/>
    </row>
    <row r="186" spans="6:6" x14ac:dyDescent="0.25">
      <c r="F186" s="88"/>
    </row>
    <row r="187" spans="6:6" x14ac:dyDescent="0.25">
      <c r="F187" s="88"/>
    </row>
    <row r="188" spans="6:6" x14ac:dyDescent="0.25">
      <c r="F188" s="88"/>
    </row>
    <row r="189" spans="6:6" x14ac:dyDescent="0.25">
      <c r="F189" s="88"/>
    </row>
    <row r="190" spans="6:6" x14ac:dyDescent="0.25">
      <c r="F190" s="88"/>
    </row>
    <row r="191" spans="6:6" x14ac:dyDescent="0.25">
      <c r="F191" s="88"/>
    </row>
    <row r="192" spans="6:6" x14ac:dyDescent="0.25">
      <c r="F192" s="88"/>
    </row>
    <row r="193" spans="6:6" x14ac:dyDescent="0.25">
      <c r="F193" s="88"/>
    </row>
    <row r="194" spans="6:6" x14ac:dyDescent="0.25">
      <c r="F194" s="88"/>
    </row>
    <row r="195" spans="6:6" x14ac:dyDescent="0.25">
      <c r="F195" s="88"/>
    </row>
    <row r="196" spans="6:6" x14ac:dyDescent="0.25">
      <c r="F196" s="88"/>
    </row>
    <row r="197" spans="6:6" x14ac:dyDescent="0.25">
      <c r="F197" s="88"/>
    </row>
    <row r="198" spans="6:6" x14ac:dyDescent="0.25">
      <c r="F198" s="88"/>
    </row>
    <row r="199" spans="6:6" x14ac:dyDescent="0.25">
      <c r="F199" s="88"/>
    </row>
    <row r="200" spans="6:6" x14ac:dyDescent="0.25">
      <c r="F200" s="88"/>
    </row>
    <row r="201" spans="6:6" x14ac:dyDescent="0.25">
      <c r="F201" s="88"/>
    </row>
    <row r="202" spans="6:6" x14ac:dyDescent="0.25">
      <c r="F202" s="88"/>
    </row>
    <row r="203" spans="6:6" x14ac:dyDescent="0.25">
      <c r="F203" s="88"/>
    </row>
    <row r="204" spans="6:6" x14ac:dyDescent="0.25">
      <c r="F204" s="88"/>
    </row>
    <row r="205" spans="6:6" x14ac:dyDescent="0.25">
      <c r="F205" s="88"/>
    </row>
    <row r="206" spans="6:6" x14ac:dyDescent="0.25">
      <c r="F206" s="88"/>
    </row>
    <row r="207" spans="6:6" x14ac:dyDescent="0.25">
      <c r="F207" s="88"/>
    </row>
    <row r="208" spans="6:6" x14ac:dyDescent="0.25">
      <c r="F208" s="88"/>
    </row>
    <row r="209" spans="6:6" x14ac:dyDescent="0.25">
      <c r="F209" s="88"/>
    </row>
  </sheetData>
  <phoneticPr fontId="2" type="noConversion"/>
  <printOptions gridLines="1"/>
  <pageMargins left="0.27559055118110237" right="0.43307086614173229" top="0.74803149606299213" bottom="0.82677165354330717" header="0.51181102362204722" footer="0.51181102362204722"/>
  <pageSetup paperSize="9" scale="55" orientation="landscape" horizontalDpi="4294967293" verticalDpi="4294967293" r:id="rId1"/>
  <headerFooter alignWithMargins="0">
    <oddHeader>&amp;L&amp;D&amp;C2018-2019 Bank Balances&amp;RAppendix A 
6th September 2018 meeting</oddHead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71"/>
  <sheetViews>
    <sheetView tabSelected="1" zoomScaleNormal="100" workbookViewId="0">
      <pane ySplit="6" topLeftCell="A62" activePane="bottomLeft" state="frozen"/>
      <selection pane="bottomLeft" activeCell="B71" sqref="B71"/>
    </sheetView>
  </sheetViews>
  <sheetFormatPr defaultColWidth="9.1796875" defaultRowHeight="12.5" x14ac:dyDescent="0.25"/>
  <cols>
    <col min="1" max="1" width="7.7265625" style="81" customWidth="1"/>
    <col min="2" max="2" width="50.7265625" style="81" bestFit="1" customWidth="1"/>
    <col min="3" max="3" width="11.81640625" style="81" hidden="1" customWidth="1"/>
    <col min="4" max="4" width="11.7265625" style="81" customWidth="1"/>
    <col min="5" max="5" width="12.54296875" style="81" customWidth="1"/>
    <col min="6" max="6" width="9.1796875" style="81"/>
    <col min="7" max="8" width="9.1796875" style="81" customWidth="1"/>
    <col min="9" max="9" width="9.1796875" style="81"/>
    <col min="10" max="10" width="9.1796875" style="81" customWidth="1"/>
    <col min="11" max="16384" width="9.1796875" style="81"/>
  </cols>
  <sheetData>
    <row r="2" spans="2:5" ht="25" x14ac:dyDescent="0.5">
      <c r="B2" s="176" t="s">
        <v>54</v>
      </c>
    </row>
    <row r="4" spans="2:5" ht="13" x14ac:dyDescent="0.3">
      <c r="B4" s="84"/>
    </row>
    <row r="5" spans="2:5" s="82" customFormat="1" ht="14.25" customHeight="1" x14ac:dyDescent="0.3">
      <c r="B5" s="196"/>
      <c r="C5" s="197"/>
      <c r="D5" s="198" t="s">
        <v>124</v>
      </c>
      <c r="E5" s="198" t="s">
        <v>124</v>
      </c>
    </row>
    <row r="6" spans="2:5" s="83" customFormat="1" ht="39" customHeight="1" x14ac:dyDescent="0.3">
      <c r="B6" s="199"/>
      <c r="C6" s="199"/>
      <c r="D6" s="199" t="s">
        <v>21</v>
      </c>
      <c r="E6" s="200" t="s">
        <v>96</v>
      </c>
    </row>
    <row r="7" spans="2:5" s="84" customFormat="1" ht="13.5" customHeight="1" x14ac:dyDescent="0.3">
      <c r="B7" s="186" t="s">
        <v>25</v>
      </c>
      <c r="C7" s="177"/>
      <c r="D7" s="177"/>
      <c r="E7" s="178">
        <v>19154.8</v>
      </c>
    </row>
    <row r="8" spans="2:5" s="84" customFormat="1" ht="13.5" customHeight="1" x14ac:dyDescent="0.3">
      <c r="B8" s="209" t="s">
        <v>78</v>
      </c>
      <c r="C8" s="210"/>
      <c r="D8" s="210"/>
      <c r="E8" s="211">
        <v>0</v>
      </c>
    </row>
    <row r="9" spans="2:5" s="84" customFormat="1" ht="13.5" customHeight="1" x14ac:dyDescent="0.3">
      <c r="B9" s="186" t="s">
        <v>26</v>
      </c>
      <c r="C9" s="177"/>
      <c r="D9" s="177"/>
      <c r="E9" s="178">
        <f>SUM(E7-E8)</f>
        <v>19154.8</v>
      </c>
    </row>
    <row r="10" spans="2:5" x14ac:dyDescent="0.25">
      <c r="B10" s="188"/>
      <c r="C10" s="188"/>
      <c r="D10" s="188"/>
      <c r="E10" s="188"/>
    </row>
    <row r="11" spans="2:5" ht="13.5" customHeight="1" x14ac:dyDescent="0.3">
      <c r="B11" s="189" t="s">
        <v>16</v>
      </c>
      <c r="C11" s="179"/>
      <c r="D11" s="179"/>
      <c r="E11" s="179"/>
    </row>
    <row r="12" spans="2:5" ht="13.5" customHeight="1" x14ac:dyDescent="0.3">
      <c r="B12" s="189"/>
      <c r="C12" s="179"/>
      <c r="D12" s="179"/>
      <c r="E12" s="179"/>
    </row>
    <row r="13" spans="2:5" x14ac:dyDescent="0.25">
      <c r="B13" s="190" t="s">
        <v>1</v>
      </c>
      <c r="C13" s="179"/>
      <c r="D13" s="180">
        <v>6825</v>
      </c>
      <c r="E13" s="180">
        <f>receiptsandpayment!K123</f>
        <v>7524.3</v>
      </c>
    </row>
    <row r="14" spans="2:5" x14ac:dyDescent="0.25">
      <c r="B14" s="190" t="s">
        <v>105</v>
      </c>
      <c r="C14" s="179"/>
      <c r="D14" s="180"/>
      <c r="E14" s="180">
        <f>receiptsandpayment!L123</f>
        <v>1035.6400000000001</v>
      </c>
    </row>
    <row r="15" spans="2:5" x14ac:dyDescent="0.25">
      <c r="B15" s="190" t="s">
        <v>47</v>
      </c>
      <c r="C15" s="179"/>
      <c r="D15" s="180">
        <v>120</v>
      </c>
      <c r="E15" s="180">
        <f>receiptsandpayment!M123</f>
        <v>4.97</v>
      </c>
    </row>
    <row r="16" spans="2:5" x14ac:dyDescent="0.25">
      <c r="B16" s="190" t="s">
        <v>110</v>
      </c>
      <c r="C16" s="179"/>
      <c r="D16" s="180"/>
      <c r="E16" s="180">
        <f>receiptsandpayment!N123</f>
        <v>124.93</v>
      </c>
    </row>
    <row r="17" spans="2:6" x14ac:dyDescent="0.25">
      <c r="B17" s="190" t="s">
        <v>158</v>
      </c>
      <c r="C17" s="179"/>
      <c r="D17" s="180"/>
      <c r="E17" s="180">
        <f>receiptsandpayment!O123</f>
        <v>27.309999999999995</v>
      </c>
    </row>
    <row r="18" spans="2:6" x14ac:dyDescent="0.25">
      <c r="B18" s="190" t="s">
        <v>159</v>
      </c>
      <c r="C18" s="179"/>
      <c r="D18" s="180"/>
      <c r="E18" s="180">
        <f>receiptsandpayment!P123</f>
        <v>1.1499999999999999</v>
      </c>
    </row>
    <row r="19" spans="2:6" x14ac:dyDescent="0.25">
      <c r="B19" s="190" t="s">
        <v>24</v>
      </c>
      <c r="C19" s="181"/>
      <c r="D19" s="180">
        <v>500</v>
      </c>
      <c r="E19" s="180">
        <f>receiptsandpayment!Q123</f>
        <v>15277.8</v>
      </c>
    </row>
    <row r="20" spans="2:6" x14ac:dyDescent="0.25">
      <c r="B20" s="190" t="s">
        <v>39</v>
      </c>
      <c r="C20" s="179"/>
      <c r="D20" s="180">
        <f>receiptsandpayment!R123</f>
        <v>59343.58</v>
      </c>
      <c r="E20" s="180">
        <f>receiptsandpayment!R123</f>
        <v>59343.58</v>
      </c>
    </row>
    <row r="21" spans="2:6" x14ac:dyDescent="0.25">
      <c r="B21" s="190" t="s">
        <v>69</v>
      </c>
      <c r="C21" s="179"/>
      <c r="D21" s="180">
        <v>100</v>
      </c>
      <c r="E21" s="180">
        <f>receiptsandpayment!S123</f>
        <v>94435.029999999984</v>
      </c>
    </row>
    <row r="22" spans="2:6" x14ac:dyDescent="0.25">
      <c r="B22" s="190" t="s">
        <v>49</v>
      </c>
      <c r="C22" s="179"/>
      <c r="D22" s="180">
        <v>17882</v>
      </c>
      <c r="E22" s="180">
        <f>receiptsandpayment!T123</f>
        <v>0</v>
      </c>
    </row>
    <row r="23" spans="2:6" x14ac:dyDescent="0.25">
      <c r="B23" s="190" t="s">
        <v>36</v>
      </c>
      <c r="C23" s="179"/>
      <c r="D23" s="180">
        <v>100</v>
      </c>
      <c r="E23" s="180">
        <f>receiptsandpayment!U123</f>
        <v>182.9</v>
      </c>
    </row>
    <row r="24" spans="2:6" s="85" customFormat="1" ht="14" x14ac:dyDescent="0.3">
      <c r="B24" s="191" t="s">
        <v>2</v>
      </c>
      <c r="C24" s="182"/>
      <c r="D24" s="244">
        <f>SUM(D13:D23)</f>
        <v>84870.58</v>
      </c>
      <c r="E24" s="244">
        <f>SUM(E13:E23)</f>
        <v>177957.60999999996</v>
      </c>
      <c r="F24" s="81"/>
    </row>
    <row r="25" spans="2:6" ht="14" x14ac:dyDescent="0.3">
      <c r="B25" s="187" t="s">
        <v>106</v>
      </c>
      <c r="C25" s="177"/>
      <c r="D25" s="193"/>
      <c r="E25" s="245">
        <f>SUM(E24)-E21</f>
        <v>83522.579999999973</v>
      </c>
    </row>
    <row r="26" spans="2:6" ht="13" x14ac:dyDescent="0.3">
      <c r="B26" s="187"/>
      <c r="C26" s="177"/>
      <c r="D26" s="179"/>
      <c r="E26" s="243"/>
    </row>
    <row r="27" spans="2:6" ht="13" x14ac:dyDescent="0.3">
      <c r="B27" s="189" t="s">
        <v>33</v>
      </c>
      <c r="C27" s="179"/>
      <c r="D27" s="179"/>
      <c r="E27" s="179"/>
    </row>
    <row r="28" spans="2:6" ht="13" x14ac:dyDescent="0.3">
      <c r="B28" s="189"/>
      <c r="C28" s="179"/>
      <c r="D28" s="179"/>
      <c r="E28" s="179"/>
    </row>
    <row r="29" spans="2:6" x14ac:dyDescent="0.25">
      <c r="B29" s="190" t="s">
        <v>22</v>
      </c>
      <c r="C29" s="179"/>
      <c r="D29" s="192">
        <v>2600</v>
      </c>
      <c r="E29" s="192">
        <f>receiptsandpayment!V123</f>
        <v>3009.2599999999993</v>
      </c>
    </row>
    <row r="30" spans="2:6" x14ac:dyDescent="0.25">
      <c r="B30" s="190" t="s">
        <v>23</v>
      </c>
      <c r="C30" s="179"/>
      <c r="D30" s="192">
        <v>0</v>
      </c>
      <c r="E30" s="193">
        <f>receiptsandpayment!W123</f>
        <v>0</v>
      </c>
    </row>
    <row r="31" spans="2:6" x14ac:dyDescent="0.25">
      <c r="B31" s="190" t="s">
        <v>40</v>
      </c>
      <c r="C31" s="179"/>
      <c r="D31" s="192">
        <v>30</v>
      </c>
      <c r="E31" s="193">
        <f>receiptsandpayment!X123</f>
        <v>171.4</v>
      </c>
    </row>
    <row r="32" spans="2:6" x14ac:dyDescent="0.25">
      <c r="B32" s="190" t="s">
        <v>34</v>
      </c>
      <c r="C32" s="179"/>
      <c r="D32" s="192">
        <v>100</v>
      </c>
      <c r="E32" s="193">
        <f>receiptsandpayment!Y123</f>
        <v>0</v>
      </c>
    </row>
    <row r="33" spans="2:6" x14ac:dyDescent="0.25">
      <c r="B33" s="190" t="s">
        <v>51</v>
      </c>
      <c r="C33" s="179"/>
      <c r="D33" s="192">
        <v>60</v>
      </c>
      <c r="E33" s="193">
        <f>receiptsandpayment!Z123</f>
        <v>48.4</v>
      </c>
    </row>
    <row r="34" spans="2:6" x14ac:dyDescent="0.25">
      <c r="B34" s="190" t="s">
        <v>17</v>
      </c>
      <c r="C34" s="179"/>
      <c r="D34" s="192">
        <v>300</v>
      </c>
      <c r="E34" s="193">
        <f>receiptsandpayment!AA123</f>
        <v>689</v>
      </c>
    </row>
    <row r="35" spans="2:6" x14ac:dyDescent="0.25">
      <c r="B35" s="190" t="s">
        <v>35</v>
      </c>
      <c r="C35" s="179"/>
      <c r="D35" s="192">
        <v>35</v>
      </c>
      <c r="E35" s="193">
        <f>receiptsandpayment!AB123</f>
        <v>132</v>
      </c>
    </row>
    <row r="36" spans="2:6" x14ac:dyDescent="0.25">
      <c r="B36" s="190" t="s">
        <v>27</v>
      </c>
      <c r="C36" s="179"/>
      <c r="D36" s="192">
        <v>30</v>
      </c>
      <c r="E36" s="193">
        <f>receiptsandpayment!AC123</f>
        <v>382</v>
      </c>
    </row>
    <row r="37" spans="2:6" x14ac:dyDescent="0.25">
      <c r="B37" s="190" t="s">
        <v>50</v>
      </c>
      <c r="C37" s="179"/>
      <c r="D37" s="192">
        <v>1400</v>
      </c>
      <c r="E37" s="193">
        <f>receiptsandpayment!AD123</f>
        <v>4940</v>
      </c>
    </row>
    <row r="38" spans="2:6" x14ac:dyDescent="0.25">
      <c r="B38" s="190" t="s">
        <v>56</v>
      </c>
      <c r="C38" s="179"/>
      <c r="D38" s="192">
        <v>384</v>
      </c>
      <c r="E38" s="193">
        <f>receiptsandpayment!AE123</f>
        <v>0</v>
      </c>
    </row>
    <row r="39" spans="2:6" x14ac:dyDescent="0.25">
      <c r="B39" s="190" t="s">
        <v>58</v>
      </c>
      <c r="C39" s="179"/>
      <c r="D39" s="192">
        <v>7000</v>
      </c>
      <c r="E39" s="193">
        <f>receiptsandpayment!AF123</f>
        <v>2308.79</v>
      </c>
    </row>
    <row r="40" spans="2:6" x14ac:dyDescent="0.25">
      <c r="B40" s="190" t="s">
        <v>45</v>
      </c>
      <c r="C40" s="179"/>
      <c r="D40" s="192">
        <v>160</v>
      </c>
      <c r="E40" s="193">
        <f>receiptsandpayment!AG123</f>
        <v>98.4</v>
      </c>
    </row>
    <row r="41" spans="2:6" x14ac:dyDescent="0.25">
      <c r="B41" s="190" t="s">
        <v>57</v>
      </c>
      <c r="C41" s="179"/>
      <c r="D41" s="192">
        <v>250</v>
      </c>
      <c r="E41" s="193">
        <f>receiptsandpayment!AH123</f>
        <v>266.39999999999998</v>
      </c>
    </row>
    <row r="42" spans="2:6" ht="25" x14ac:dyDescent="0.25">
      <c r="B42" s="201" t="s">
        <v>64</v>
      </c>
      <c r="C42" s="179"/>
      <c r="D42" s="192">
        <v>750</v>
      </c>
      <c r="E42" s="193">
        <f>receiptsandpayment!AI123</f>
        <v>1731.22</v>
      </c>
    </row>
    <row r="43" spans="2:6" x14ac:dyDescent="0.25">
      <c r="B43" s="201" t="s">
        <v>104</v>
      </c>
      <c r="C43" s="179"/>
      <c r="D43" s="192" t="s">
        <v>66</v>
      </c>
      <c r="E43" s="193">
        <f>receiptsandpayment!AJ123</f>
        <v>75170.86</v>
      </c>
    </row>
    <row r="44" spans="2:6" x14ac:dyDescent="0.25">
      <c r="B44" s="201" t="s">
        <v>137</v>
      </c>
      <c r="C44" s="179"/>
      <c r="D44" s="192" t="s">
        <v>66</v>
      </c>
      <c r="E44" s="193">
        <f>receiptsandpayment!AK123</f>
        <v>34</v>
      </c>
    </row>
    <row r="45" spans="2:6" x14ac:dyDescent="0.25">
      <c r="B45" s="190" t="s">
        <v>18</v>
      </c>
      <c r="C45" s="179"/>
      <c r="D45" s="192" t="s">
        <v>66</v>
      </c>
      <c r="E45" s="193">
        <f>receiptsandpayment!AJ124</f>
        <v>0</v>
      </c>
      <c r="F45" s="87"/>
    </row>
    <row r="46" spans="2:6" x14ac:dyDescent="0.25">
      <c r="B46" s="190" t="s">
        <v>69</v>
      </c>
      <c r="C46" s="179"/>
      <c r="D46" s="192" t="s">
        <v>66</v>
      </c>
      <c r="E46" s="193">
        <v>91577.349999999991</v>
      </c>
      <c r="F46" s="87"/>
    </row>
    <row r="47" spans="2:6" x14ac:dyDescent="0.25">
      <c r="B47" s="190" t="s">
        <v>65</v>
      </c>
      <c r="C47" s="179"/>
      <c r="D47" s="193">
        <v>500</v>
      </c>
      <c r="E47" s="193">
        <v>0</v>
      </c>
    </row>
    <row r="48" spans="2:6" x14ac:dyDescent="0.25">
      <c r="B48" s="190"/>
      <c r="C48" s="179"/>
      <c r="D48" s="192"/>
      <c r="E48" s="193"/>
    </row>
    <row r="49" spans="2:6" s="86" customFormat="1" ht="14" x14ac:dyDescent="0.3">
      <c r="B49" s="187" t="s">
        <v>2</v>
      </c>
      <c r="C49" s="183"/>
      <c r="D49" s="193">
        <f>SUM(D29:D47)</f>
        <v>13599</v>
      </c>
      <c r="E49" s="193">
        <f>SUM(E29:E47)</f>
        <v>180559.08</v>
      </c>
      <c r="F49" s="81"/>
    </row>
    <row r="50" spans="2:6" s="86" customFormat="1" ht="14" x14ac:dyDescent="0.3">
      <c r="B50" s="190" t="s">
        <v>106</v>
      </c>
      <c r="C50" s="183"/>
      <c r="D50" s="193"/>
      <c r="E50" s="193">
        <f>SUM(E49)-E46</f>
        <v>88981.73</v>
      </c>
      <c r="F50" s="81"/>
    </row>
    <row r="51" spans="2:6" s="86" customFormat="1" ht="14" x14ac:dyDescent="0.3">
      <c r="B51" s="187"/>
      <c r="C51" s="183"/>
      <c r="D51" s="193"/>
      <c r="E51" s="193"/>
      <c r="F51" s="81"/>
    </row>
    <row r="52" spans="2:6" s="85" customFormat="1" ht="14" x14ac:dyDescent="0.3">
      <c r="B52" s="194" t="s">
        <v>19</v>
      </c>
      <c r="C52" s="182" t="e">
        <f>C24-#REF!</f>
        <v>#REF!</v>
      </c>
      <c r="D52" s="182">
        <f>SUM(D24-D49)</f>
        <v>71271.58</v>
      </c>
      <c r="E52" s="182">
        <f>SUM(E24-E49)</f>
        <v>-2601.4700000000303</v>
      </c>
    </row>
    <row r="53" spans="2:6" s="86" customFormat="1" ht="14" x14ac:dyDescent="0.3">
      <c r="B53" s="195"/>
      <c r="C53" s="183"/>
      <c r="D53" s="183"/>
      <c r="E53" s="183"/>
    </row>
    <row r="54" spans="2:6" s="86" customFormat="1" ht="14" x14ac:dyDescent="0.3">
      <c r="B54" s="191" t="s">
        <v>20</v>
      </c>
      <c r="C54" s="182"/>
      <c r="D54" s="182">
        <f>D9+D52</f>
        <v>71271.58</v>
      </c>
      <c r="E54" s="182">
        <f>E7+E52</f>
        <v>16553.329999999969</v>
      </c>
    </row>
    <row r="56" spans="2:6" ht="13" x14ac:dyDescent="0.3">
      <c r="B56" s="203" t="s">
        <v>28</v>
      </c>
      <c r="C56" s="204"/>
      <c r="D56" s="204"/>
      <c r="E56" s="198" t="s">
        <v>124</v>
      </c>
    </row>
    <row r="57" spans="2:6" ht="13" x14ac:dyDescent="0.3">
      <c r="B57" s="189"/>
      <c r="C57" s="188"/>
      <c r="D57" s="188"/>
      <c r="E57" s="184"/>
    </row>
    <row r="58" spans="2:6" ht="14" x14ac:dyDescent="0.3">
      <c r="B58" s="190" t="s">
        <v>108</v>
      </c>
      <c r="C58" s="195"/>
      <c r="D58" s="188"/>
      <c r="E58" s="192">
        <v>19154.8</v>
      </c>
    </row>
    <row r="59" spans="2:6" ht="14" x14ac:dyDescent="0.3">
      <c r="B59" s="185" t="s">
        <v>29</v>
      </c>
      <c r="C59" s="195"/>
      <c r="D59" s="188"/>
      <c r="E59" s="185">
        <f>E24</f>
        <v>177957.60999999996</v>
      </c>
    </row>
    <row r="60" spans="2:6" ht="14" x14ac:dyDescent="0.3">
      <c r="B60" s="185" t="s">
        <v>30</v>
      </c>
      <c r="C60" s="195"/>
      <c r="D60" s="188"/>
      <c r="E60" s="185">
        <f>E49</f>
        <v>180559.08</v>
      </c>
    </row>
    <row r="61" spans="2:6" ht="14" x14ac:dyDescent="0.3">
      <c r="B61" s="186" t="s">
        <v>31</v>
      </c>
      <c r="C61" s="195"/>
      <c r="D61" s="188"/>
      <c r="E61" s="186">
        <f>SUM(E58+E59-E60)</f>
        <v>16553.329999999958</v>
      </c>
    </row>
    <row r="62" spans="2:6" ht="14" x14ac:dyDescent="0.3">
      <c r="C62" s="86"/>
    </row>
    <row r="63" spans="2:6" ht="14" x14ac:dyDescent="0.3">
      <c r="B63" s="203" t="s">
        <v>32</v>
      </c>
      <c r="C63" s="205"/>
      <c r="D63" s="204"/>
      <c r="E63" s="204"/>
    </row>
    <row r="64" spans="2:6" ht="14" x14ac:dyDescent="0.3">
      <c r="B64" s="189"/>
      <c r="C64" s="195"/>
      <c r="D64" s="188"/>
      <c r="E64" s="188"/>
    </row>
    <row r="65" spans="2:5" ht="14" x14ac:dyDescent="0.3">
      <c r="B65" s="188" t="s">
        <v>62</v>
      </c>
      <c r="C65" s="195"/>
      <c r="D65" s="188"/>
      <c r="E65" s="150">
        <v>0</v>
      </c>
    </row>
    <row r="66" spans="2:5" ht="14" x14ac:dyDescent="0.3">
      <c r="B66" s="188" t="s">
        <v>46</v>
      </c>
      <c r="C66" s="195"/>
      <c r="D66" s="190"/>
      <c r="E66" s="99">
        <v>0</v>
      </c>
    </row>
    <row r="67" spans="2:5" ht="14" x14ac:dyDescent="0.3">
      <c r="B67" s="188" t="s">
        <v>103</v>
      </c>
      <c r="C67" s="195"/>
      <c r="D67" s="190"/>
      <c r="E67" s="97">
        <v>0</v>
      </c>
    </row>
    <row r="68" spans="2:5" ht="14" x14ac:dyDescent="0.3">
      <c r="B68" s="188" t="s">
        <v>114</v>
      </c>
      <c r="C68" s="195"/>
      <c r="D68" s="190"/>
      <c r="E68" s="97">
        <v>3297.93</v>
      </c>
    </row>
    <row r="69" spans="2:5" ht="14" x14ac:dyDescent="0.3">
      <c r="B69" s="188" t="s">
        <v>133</v>
      </c>
      <c r="C69" s="195"/>
      <c r="D69" s="190"/>
      <c r="E69" s="97">
        <v>200.93</v>
      </c>
    </row>
    <row r="70" spans="2:5" ht="14" x14ac:dyDescent="0.3">
      <c r="B70" s="188" t="s">
        <v>134</v>
      </c>
      <c r="C70" s="195"/>
      <c r="D70" s="190"/>
      <c r="E70" s="97">
        <v>416.35</v>
      </c>
    </row>
    <row r="71" spans="2:5" ht="13" x14ac:dyDescent="0.3">
      <c r="B71" s="187" t="s">
        <v>188</v>
      </c>
      <c r="C71" s="188"/>
      <c r="D71" s="188"/>
      <c r="E71" s="187">
        <f>SUM(E65:E70)</f>
        <v>3915.2099999999996</v>
      </c>
    </row>
  </sheetData>
  <phoneticPr fontId="2" type="noConversion"/>
  <pageMargins left="0.35433070866141736" right="0.31496062992125984" top="0.35433070866141736" bottom="0.35433070866141736" header="0.23622047244094491" footer="0.23622047244094491"/>
  <pageSetup paperSize="9" fitToHeight="0" orientation="portrait" cellComments="asDisplayed" horizontalDpi="4294967293" verticalDpi="4294967293" r:id="rId1"/>
  <headerFooter alignWithMargins="0">
    <oddHeader xml:space="preserve">&amp;C
&amp;R
</oddHead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E32"/>
  <sheetViews>
    <sheetView topLeftCell="A16" workbookViewId="0">
      <selection activeCell="G29" sqref="G29"/>
    </sheetView>
  </sheetViews>
  <sheetFormatPr defaultRowHeight="12.5" x14ac:dyDescent="0.25"/>
  <cols>
    <col min="2" max="2" width="42.1796875" customWidth="1"/>
    <col min="3" max="3" width="22" bestFit="1" customWidth="1"/>
    <col min="5" max="5" width="11.1796875" customWidth="1"/>
  </cols>
  <sheetData>
    <row r="2" spans="1:5" ht="25" x14ac:dyDescent="0.5">
      <c r="B2" s="176" t="s">
        <v>73</v>
      </c>
    </row>
    <row r="5" spans="1:5" ht="13" x14ac:dyDescent="0.3">
      <c r="B5" s="196"/>
      <c r="C5" s="197"/>
      <c r="D5" s="198" t="s">
        <v>95</v>
      </c>
      <c r="E5" s="198" t="s">
        <v>95</v>
      </c>
    </row>
    <row r="6" spans="1:5" ht="39" x14ac:dyDescent="0.3">
      <c r="B6" s="199"/>
      <c r="C6" s="199"/>
      <c r="D6" s="199" t="s">
        <v>21</v>
      </c>
      <c r="E6" s="200" t="s">
        <v>96</v>
      </c>
    </row>
    <row r="7" spans="1:5" ht="14" x14ac:dyDescent="0.3">
      <c r="B7" s="215" t="s">
        <v>72</v>
      </c>
      <c r="C7" s="214"/>
      <c r="D7" s="214"/>
      <c r="E7" s="214"/>
    </row>
    <row r="8" spans="1:5" x14ac:dyDescent="0.25">
      <c r="B8" s="206" t="s">
        <v>74</v>
      </c>
      <c r="C8" s="207"/>
      <c r="D8" s="208">
        <v>20</v>
      </c>
      <c r="E8" s="208">
        <f>SUM(E12:E15)</f>
        <v>7.67</v>
      </c>
    </row>
    <row r="9" spans="1:5" x14ac:dyDescent="0.25">
      <c r="B9" s="206" t="s">
        <v>75</v>
      </c>
      <c r="C9" s="207"/>
      <c r="D9" s="208">
        <v>150</v>
      </c>
      <c r="E9" s="208">
        <f>SUM(E17:E21)</f>
        <v>121.36000000000001</v>
      </c>
    </row>
    <row r="11" spans="1:5" ht="13" x14ac:dyDescent="0.3">
      <c r="A11" s="214"/>
      <c r="B11" s="218" t="s">
        <v>70</v>
      </c>
      <c r="C11" s="58"/>
      <c r="D11" s="58"/>
      <c r="E11" s="59"/>
    </row>
    <row r="12" spans="1:5" x14ac:dyDescent="0.25">
      <c r="A12" s="246"/>
      <c r="B12" s="217" t="s">
        <v>70</v>
      </c>
      <c r="C12" s="58"/>
      <c r="D12" s="58"/>
      <c r="E12" s="59">
        <v>3.76</v>
      </c>
    </row>
    <row r="13" spans="1:5" x14ac:dyDescent="0.25">
      <c r="A13" s="246"/>
      <c r="B13" s="217" t="s">
        <v>70</v>
      </c>
      <c r="C13" s="58"/>
      <c r="D13" s="58"/>
      <c r="E13" s="59">
        <v>3.91</v>
      </c>
    </row>
    <row r="14" spans="1:5" x14ac:dyDescent="0.25">
      <c r="A14" s="246"/>
      <c r="B14" s="217" t="s">
        <v>70</v>
      </c>
      <c r="C14" s="58"/>
      <c r="D14" s="58"/>
      <c r="E14" s="59"/>
    </row>
    <row r="15" spans="1:5" x14ac:dyDescent="0.25">
      <c r="A15" s="246"/>
      <c r="B15" s="217" t="s">
        <v>70</v>
      </c>
      <c r="C15" s="58"/>
      <c r="D15" s="58"/>
      <c r="E15" s="59"/>
    </row>
    <row r="16" spans="1:5" ht="13" x14ac:dyDescent="0.3">
      <c r="A16" s="214"/>
      <c r="B16" s="218" t="s">
        <v>77</v>
      </c>
      <c r="C16" s="58"/>
      <c r="D16" s="58"/>
      <c r="E16" s="59"/>
    </row>
    <row r="17" spans="1:5" x14ac:dyDescent="0.25">
      <c r="A17" s="214"/>
      <c r="B17" s="216"/>
      <c r="C17" s="58"/>
      <c r="D17" s="58"/>
      <c r="E17" s="59"/>
    </row>
    <row r="18" spans="1:5" x14ac:dyDescent="0.25">
      <c r="A18" s="214"/>
      <c r="B18" s="217" t="s">
        <v>102</v>
      </c>
      <c r="C18" s="58"/>
      <c r="D18" s="58"/>
      <c r="E18" s="59">
        <v>39.99</v>
      </c>
    </row>
    <row r="19" spans="1:5" x14ac:dyDescent="0.25">
      <c r="A19" s="214"/>
      <c r="B19" s="217" t="s">
        <v>102</v>
      </c>
      <c r="C19" s="58"/>
      <c r="D19" s="58"/>
      <c r="E19" s="59">
        <v>39.99</v>
      </c>
    </row>
    <row r="20" spans="1:5" x14ac:dyDescent="0.25">
      <c r="A20" s="214"/>
      <c r="B20" s="217" t="s">
        <v>102</v>
      </c>
      <c r="C20" s="58"/>
      <c r="D20" s="58"/>
      <c r="E20" s="59">
        <v>41.38</v>
      </c>
    </row>
    <row r="21" spans="1:5" x14ac:dyDescent="0.25">
      <c r="A21" s="214"/>
      <c r="B21" s="217" t="s">
        <v>102</v>
      </c>
      <c r="C21" s="58"/>
      <c r="D21" s="58"/>
      <c r="E21" s="59"/>
    </row>
    <row r="23" spans="1:5" ht="14" x14ac:dyDescent="0.3">
      <c r="B23" s="215" t="s">
        <v>71</v>
      </c>
    </row>
    <row r="25" spans="1:5" x14ac:dyDescent="0.25">
      <c r="B25" s="206" t="s">
        <v>76</v>
      </c>
      <c r="C25" s="207"/>
      <c r="D25" s="212" t="s">
        <v>66</v>
      </c>
      <c r="E25" s="213">
        <f>SUM(E27:E28)</f>
        <v>0</v>
      </c>
    </row>
    <row r="27" spans="1:5" x14ac:dyDescent="0.25">
      <c r="B27" s="216"/>
      <c r="C27" s="141"/>
      <c r="D27" s="78"/>
      <c r="E27" s="137"/>
    </row>
    <row r="29" spans="1:5" ht="14" x14ac:dyDescent="0.3">
      <c r="B29" s="190" t="s">
        <v>108</v>
      </c>
      <c r="C29" s="195"/>
      <c r="D29" s="188"/>
      <c r="E29" s="151">
        <v>1131.45</v>
      </c>
    </row>
    <row r="30" spans="1:5" ht="14" x14ac:dyDescent="0.3">
      <c r="B30" s="185" t="s">
        <v>29</v>
      </c>
      <c r="C30" s="195"/>
      <c r="D30" s="188"/>
      <c r="E30" s="185">
        <f>SUM(E8:E9)</f>
        <v>129.03</v>
      </c>
    </row>
    <row r="31" spans="1:5" ht="14" x14ac:dyDescent="0.3">
      <c r="B31" s="185" t="s">
        <v>30</v>
      </c>
      <c r="C31" s="195"/>
      <c r="D31" s="188"/>
      <c r="E31" s="185">
        <f>SUM(E25)</f>
        <v>0</v>
      </c>
    </row>
    <row r="32" spans="1:5" ht="14" x14ac:dyDescent="0.3">
      <c r="B32" s="187" t="s">
        <v>173</v>
      </c>
      <c r="C32" s="195"/>
      <c r="D32" s="190"/>
      <c r="E32" s="219">
        <f>SUM(E29+E30)-E31</f>
        <v>1260.48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horizontalDpi="4294967293" verticalDpi="4294967293" r:id="rId1"/>
  <headerFooter>
    <oddHeader>&amp;L&amp;D&amp;CDrayton Parslow Parish Council
VAT 126 summary&amp;Rinvoices paid 01/04/2015 - 31/03/2016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5"/>
  <sheetViews>
    <sheetView workbookViewId="0">
      <selection activeCell="L11" sqref="L11"/>
    </sheetView>
  </sheetViews>
  <sheetFormatPr defaultRowHeight="12.5" x14ac:dyDescent="0.25"/>
  <cols>
    <col min="6" max="6" width="8.81640625" bestFit="1" customWidth="1"/>
    <col min="7" max="7" width="9.81640625" bestFit="1" customWidth="1"/>
  </cols>
  <sheetData>
    <row r="1" spans="1:14" ht="14.5" x14ac:dyDescent="0.35">
      <c r="A1" s="144" t="s">
        <v>54</v>
      </c>
      <c r="E1" s="145"/>
      <c r="G1" s="145"/>
    </row>
    <row r="2" spans="1:14" ht="14.5" x14ac:dyDescent="0.35">
      <c r="A2" s="144" t="s">
        <v>97</v>
      </c>
      <c r="E2" s="145"/>
      <c r="G2" s="145"/>
    </row>
    <row r="3" spans="1:14" x14ac:dyDescent="0.25">
      <c r="E3" s="145"/>
      <c r="G3" s="145"/>
    </row>
    <row r="4" spans="1:14" ht="14.5" x14ac:dyDescent="0.35">
      <c r="A4" s="144" t="s">
        <v>63</v>
      </c>
      <c r="E4" s="145"/>
      <c r="F4" s="144"/>
      <c r="G4" s="144"/>
      <c r="I4" s="144"/>
    </row>
    <row r="5" spans="1:14" ht="14.5" x14ac:dyDescent="0.35">
      <c r="A5" s="143" t="s">
        <v>62</v>
      </c>
      <c r="E5" s="150">
        <f>Budget!E66</f>
        <v>0</v>
      </c>
      <c r="F5" s="146"/>
      <c r="G5" s="87"/>
      <c r="I5" s="87"/>
    </row>
    <row r="6" spans="1:14" ht="13" thickBot="1" x14ac:dyDescent="0.3">
      <c r="A6" s="143" t="s">
        <v>46</v>
      </c>
      <c r="E6" s="152">
        <f>Budget!E67</f>
        <v>0</v>
      </c>
      <c r="F6" s="145"/>
      <c r="G6" s="145"/>
    </row>
    <row r="7" spans="1:14" ht="15" thickBot="1" x14ac:dyDescent="0.4">
      <c r="A7" s="143" t="s">
        <v>98</v>
      </c>
      <c r="E7" s="147">
        <f>SUM(E5:E6)</f>
        <v>0</v>
      </c>
      <c r="F7" s="148">
        <f>SUM(E5:E6)-G5</f>
        <v>0</v>
      </c>
      <c r="G7" s="145"/>
    </row>
    <row r="8" spans="1:14" ht="13" thickTop="1" x14ac:dyDescent="0.25">
      <c r="E8" s="145"/>
      <c r="G8" s="145"/>
    </row>
    <row r="9" spans="1:14" x14ac:dyDescent="0.25">
      <c r="E9" s="145"/>
      <c r="G9" s="145"/>
    </row>
    <row r="10" spans="1:14" ht="14.5" x14ac:dyDescent="0.35">
      <c r="A10" s="144" t="s">
        <v>41</v>
      </c>
      <c r="E10" s="145"/>
      <c r="G10" s="145"/>
    </row>
    <row r="11" spans="1:14" ht="13" x14ac:dyDescent="0.3">
      <c r="A11" s="143" t="s">
        <v>79</v>
      </c>
      <c r="E11" s="145"/>
      <c r="G11" s="224">
        <v>13334.96</v>
      </c>
    </row>
    <row r="12" spans="1:14" x14ac:dyDescent="0.25">
      <c r="A12" t="s">
        <v>42</v>
      </c>
      <c r="E12" s="145"/>
      <c r="G12" s="145">
        <f>Budget!E59</f>
        <v>177957.60999999996</v>
      </c>
    </row>
    <row r="13" spans="1:14" x14ac:dyDescent="0.25">
      <c r="A13" t="s">
        <v>43</v>
      </c>
      <c r="E13" s="145"/>
      <c r="G13" s="149">
        <f>Budget!E60</f>
        <v>180559.08</v>
      </c>
    </row>
    <row r="14" spans="1:14" ht="13" thickBot="1" x14ac:dyDescent="0.3">
      <c r="A14" s="143" t="s">
        <v>99</v>
      </c>
      <c r="E14" s="145"/>
      <c r="G14" s="147">
        <f>SUM(G11:G12)-G13</f>
        <v>10733.489999999962</v>
      </c>
      <c r="N14" s="87"/>
    </row>
    <row r="15" spans="1:14" ht="13" thickTop="1" x14ac:dyDescent="0.25"/>
  </sheetData>
  <phoneticPr fontId="2" type="noConversion"/>
  <printOptions gridLines="1"/>
  <pageMargins left="0.74803149606299213" right="0.74803149606299213" top="0.98425196850393704" bottom="0.98425196850393704" header="0.51181102362204722" footer="0.51181102362204722"/>
  <pageSetup paperSize="9" scale="72" orientation="landscape" horizontalDpi="4294967293" verticalDpi="4294967293" r:id="rId1"/>
  <headerFooter alignWithMargins="0">
    <oddHeader>&amp;L&amp;D&amp;CBank Reconciliation
Drayton Parslow Poor Charity&amp;R28th November 2016 meeting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FEF4-212B-45CC-8A23-D55323C2D8BD}">
  <dimension ref="A1:AJ32"/>
  <sheetViews>
    <sheetView topLeftCell="A5" workbookViewId="0">
      <selection activeCell="A24" sqref="A24:XFD32"/>
    </sheetView>
  </sheetViews>
  <sheetFormatPr defaultRowHeight="12.5" x14ac:dyDescent="0.25"/>
  <cols>
    <col min="2" max="2" width="9.81640625" bestFit="1" customWidth="1"/>
    <col min="3" max="3" width="9.81640625" customWidth="1"/>
    <col min="5" max="5" width="53.1796875" customWidth="1"/>
  </cols>
  <sheetData>
    <row r="1" spans="1:12" ht="15.75" customHeight="1" x14ac:dyDescent="0.25">
      <c r="A1" s="257" t="s">
        <v>82</v>
      </c>
      <c r="B1" s="259" t="s">
        <v>44</v>
      </c>
      <c r="C1" s="259" t="s">
        <v>95</v>
      </c>
      <c r="D1" s="260" t="s">
        <v>83</v>
      </c>
      <c r="E1" s="262" t="s">
        <v>84</v>
      </c>
    </row>
    <row r="2" spans="1:12" ht="13" thickBot="1" x14ac:dyDescent="0.3">
      <c r="A2" s="258"/>
      <c r="B2" s="252"/>
      <c r="C2" s="252"/>
      <c r="D2" s="261"/>
      <c r="E2" s="252"/>
    </row>
    <row r="3" spans="1:12" ht="15.75" customHeight="1" x14ac:dyDescent="0.25">
      <c r="A3" s="249" t="s">
        <v>85</v>
      </c>
      <c r="B3" s="251">
        <v>6825</v>
      </c>
      <c r="C3" s="251"/>
      <c r="D3" s="253">
        <f>C3-B3</f>
        <v>-6825</v>
      </c>
      <c r="E3" s="255" t="s">
        <v>86</v>
      </c>
    </row>
    <row r="4" spans="1:12" ht="13" thickBot="1" x14ac:dyDescent="0.3">
      <c r="A4" s="250"/>
      <c r="B4" s="252"/>
      <c r="C4" s="252"/>
      <c r="D4" s="254"/>
      <c r="E4" s="256"/>
    </row>
    <row r="5" spans="1:12" ht="15.75" customHeight="1" x14ac:dyDescent="0.25">
      <c r="A5" s="249" t="s">
        <v>87</v>
      </c>
      <c r="B5" s="251">
        <v>253</v>
      </c>
      <c r="C5" s="251"/>
      <c r="D5" s="253">
        <f t="shared" ref="D5" si="0">C5-B5</f>
        <v>-253</v>
      </c>
      <c r="E5" s="255" t="s">
        <v>86</v>
      </c>
    </row>
    <row r="6" spans="1:12" ht="15" thickBot="1" x14ac:dyDescent="0.4">
      <c r="A6" s="263"/>
      <c r="B6" s="252"/>
      <c r="C6" s="252"/>
      <c r="D6" s="254"/>
      <c r="E6" s="256"/>
      <c r="J6" s="144"/>
      <c r="L6" s="144"/>
    </row>
    <row r="7" spans="1:12" ht="15.75" customHeight="1" x14ac:dyDescent="0.25">
      <c r="A7" s="250" t="s">
        <v>88</v>
      </c>
      <c r="B7" s="251">
        <v>2592</v>
      </c>
      <c r="C7" s="251"/>
      <c r="D7" s="253">
        <f t="shared" ref="D7" si="1">C7-B7</f>
        <v>-2592</v>
      </c>
      <c r="E7" s="255" t="s">
        <v>86</v>
      </c>
    </row>
    <row r="8" spans="1:12" ht="13" thickBot="1" x14ac:dyDescent="0.3">
      <c r="A8" s="250"/>
      <c r="B8" s="252"/>
      <c r="C8" s="252"/>
      <c r="D8" s="254"/>
      <c r="E8" s="256"/>
    </row>
    <row r="9" spans="1:12" ht="15.75" customHeight="1" x14ac:dyDescent="0.25">
      <c r="A9" s="249" t="s">
        <v>89</v>
      </c>
      <c r="B9" s="251">
        <v>0</v>
      </c>
      <c r="C9" s="251"/>
      <c r="D9" s="253">
        <f t="shared" ref="D9" si="2">C9-B9</f>
        <v>0</v>
      </c>
      <c r="E9" s="255" t="s">
        <v>86</v>
      </c>
    </row>
    <row r="10" spans="1:12" ht="13" thickBot="1" x14ac:dyDescent="0.3">
      <c r="A10" s="263"/>
      <c r="B10" s="252"/>
      <c r="C10" s="252"/>
      <c r="D10" s="254"/>
      <c r="E10" s="256"/>
    </row>
    <row r="11" spans="1:12" ht="15.75" customHeight="1" x14ac:dyDescent="0.25">
      <c r="A11" s="250" t="s">
        <v>90</v>
      </c>
      <c r="B11" s="251">
        <v>8847</v>
      </c>
      <c r="C11" s="251"/>
      <c r="D11" s="253">
        <f t="shared" ref="D11" si="3">C11-B11</f>
        <v>-8847</v>
      </c>
      <c r="E11" s="255" t="s">
        <v>86</v>
      </c>
    </row>
    <row r="12" spans="1:12" ht="13" thickBot="1" x14ac:dyDescent="0.3">
      <c r="A12" s="250"/>
      <c r="B12" s="252"/>
      <c r="C12" s="252"/>
      <c r="D12" s="254"/>
      <c r="E12" s="256"/>
    </row>
    <row r="13" spans="1:12" ht="15.75" customHeight="1" x14ac:dyDescent="0.25">
      <c r="A13" s="249" t="s">
        <v>91</v>
      </c>
      <c r="B13" s="251">
        <v>13335</v>
      </c>
      <c r="C13" s="251"/>
      <c r="D13" s="253">
        <f t="shared" ref="D13" si="4">C13-B13</f>
        <v>-13335</v>
      </c>
      <c r="E13" s="255" t="s">
        <v>86</v>
      </c>
    </row>
    <row r="14" spans="1:12" ht="13" thickBot="1" x14ac:dyDescent="0.3">
      <c r="A14" s="263"/>
      <c r="B14" s="252"/>
      <c r="C14" s="252"/>
      <c r="D14" s="254"/>
      <c r="E14" s="256"/>
    </row>
    <row r="15" spans="1:12" ht="15.75" customHeight="1" x14ac:dyDescent="0.25">
      <c r="A15" s="250" t="s">
        <v>92</v>
      </c>
      <c r="B15" s="251">
        <v>18118</v>
      </c>
      <c r="C15" s="251"/>
      <c r="D15" s="253">
        <f t="shared" ref="D15" si="5">C15-B15</f>
        <v>-18118</v>
      </c>
      <c r="E15" s="255" t="s">
        <v>86</v>
      </c>
    </row>
    <row r="16" spans="1:12" ht="13" thickBot="1" x14ac:dyDescent="0.3">
      <c r="A16" s="250"/>
      <c r="B16" s="252"/>
      <c r="C16" s="252"/>
      <c r="D16" s="254"/>
      <c r="E16" s="256"/>
    </row>
    <row r="17" spans="1:36" ht="15.75" customHeight="1" x14ac:dyDescent="0.25">
      <c r="A17" s="249" t="s">
        <v>93</v>
      </c>
      <c r="B17" s="251">
        <v>0</v>
      </c>
      <c r="C17" s="251"/>
      <c r="D17" s="264">
        <f t="shared" ref="D17" si="6">C17-B17</f>
        <v>0</v>
      </c>
      <c r="E17" s="255" t="s">
        <v>86</v>
      </c>
    </row>
    <row r="18" spans="1:36" ht="13" thickBot="1" x14ac:dyDescent="0.3">
      <c r="A18" s="263"/>
      <c r="B18" s="252"/>
      <c r="C18" s="252"/>
      <c r="D18" s="265"/>
      <c r="E18" s="256"/>
    </row>
    <row r="23" spans="1:36" ht="15" thickBot="1" x14ac:dyDescent="0.4">
      <c r="J23" s="220">
        <f>SUM(J7:J22)</f>
        <v>0</v>
      </c>
    </row>
    <row r="24" spans="1:36" s="7" customFormat="1" ht="13.5" thickTop="1" x14ac:dyDescent="0.3">
      <c r="A24" s="61">
        <v>45537</v>
      </c>
      <c r="B24" s="58" t="s">
        <v>70</v>
      </c>
      <c r="C24" s="58"/>
      <c r="D24" s="221" t="s">
        <v>53</v>
      </c>
      <c r="E24" s="78"/>
      <c r="F24" s="5">
        <v>43.5</v>
      </c>
      <c r="G24" s="238">
        <v>0.12</v>
      </c>
      <c r="H24" s="157"/>
      <c r="I24" s="157"/>
      <c r="J24" s="158">
        <v>43.5</v>
      </c>
      <c r="K24" s="158">
        <v>0.12</v>
      </c>
      <c r="L24" s="158"/>
      <c r="M24" s="158"/>
      <c r="N24" s="158"/>
      <c r="O24" s="158"/>
      <c r="P24" s="158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70"/>
      <c r="AH24" s="50"/>
      <c r="AI24" s="15"/>
      <c r="AJ24" s="11"/>
    </row>
    <row r="25" spans="1:36" s="7" customFormat="1" ht="13" x14ac:dyDescent="0.3">
      <c r="A25" s="61">
        <v>45539</v>
      </c>
      <c r="B25" s="58" t="s">
        <v>109</v>
      </c>
      <c r="C25" s="58"/>
      <c r="D25" s="221" t="s">
        <v>53</v>
      </c>
      <c r="E25" s="135">
        <v>167.99</v>
      </c>
      <c r="F25" s="5"/>
      <c r="G25" s="238"/>
      <c r="H25" s="157"/>
      <c r="I25" s="157"/>
      <c r="J25" s="158"/>
      <c r="K25" s="158"/>
      <c r="L25" s="158"/>
      <c r="M25" s="158"/>
      <c r="N25" s="158"/>
      <c r="O25" s="158"/>
      <c r="P25" s="158">
        <v>167.99</v>
      </c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70"/>
      <c r="AH25" s="50"/>
      <c r="AI25" s="15"/>
      <c r="AJ25" s="11"/>
    </row>
    <row r="26" spans="1:36" s="7" customFormat="1" ht="13" x14ac:dyDescent="0.3">
      <c r="A26" s="61">
        <v>45540</v>
      </c>
      <c r="B26" s="58" t="s">
        <v>111</v>
      </c>
      <c r="C26" s="58"/>
      <c r="D26" s="221" t="s">
        <v>53</v>
      </c>
      <c r="E26" s="135"/>
      <c r="F26" s="5"/>
      <c r="G26" s="238">
        <v>1750</v>
      </c>
      <c r="H26" s="157"/>
      <c r="I26" s="157"/>
      <c r="J26" s="158"/>
      <c r="K26" s="158"/>
      <c r="L26" s="158"/>
      <c r="M26" s="158">
        <v>1750</v>
      </c>
      <c r="N26" s="158"/>
      <c r="O26" s="158"/>
      <c r="P26" s="158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70"/>
      <c r="AH26" s="50"/>
      <c r="AI26" s="15"/>
      <c r="AJ26" s="11"/>
    </row>
    <row r="27" spans="1:36" s="7" customFormat="1" ht="13" x14ac:dyDescent="0.3">
      <c r="A27" s="61">
        <v>45552</v>
      </c>
      <c r="B27" s="58" t="s">
        <v>112</v>
      </c>
      <c r="C27" s="58"/>
      <c r="D27" s="221" t="s">
        <v>53</v>
      </c>
      <c r="E27" s="135"/>
      <c r="F27" s="5"/>
      <c r="G27" s="238">
        <v>300</v>
      </c>
      <c r="H27" s="157"/>
      <c r="I27" s="157"/>
      <c r="J27" s="158"/>
      <c r="K27" s="158"/>
      <c r="L27" s="158"/>
      <c r="M27" s="158">
        <v>300</v>
      </c>
      <c r="N27" s="158"/>
      <c r="O27" s="158"/>
      <c r="P27" s="158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70"/>
      <c r="AH27" s="50"/>
      <c r="AI27" s="15"/>
      <c r="AJ27" s="11"/>
    </row>
    <row r="28" spans="1:36" s="7" customFormat="1" ht="13" x14ac:dyDescent="0.3">
      <c r="A28" s="61">
        <v>45544</v>
      </c>
      <c r="B28" s="58" t="s">
        <v>68</v>
      </c>
      <c r="C28" s="58"/>
      <c r="D28" s="221" t="s">
        <v>53</v>
      </c>
      <c r="E28" s="135">
        <v>400</v>
      </c>
      <c r="F28" s="137">
        <v>400</v>
      </c>
      <c r="G28" s="238"/>
      <c r="H28" s="157"/>
      <c r="I28" s="157"/>
      <c r="J28" s="158"/>
      <c r="K28" s="158"/>
      <c r="L28" s="158"/>
      <c r="M28" s="158"/>
      <c r="N28" s="158">
        <v>400</v>
      </c>
      <c r="O28" s="158"/>
      <c r="P28" s="158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70">
        <v>400</v>
      </c>
      <c r="AH28" s="50"/>
      <c r="AI28" s="15"/>
      <c r="AJ28" s="11"/>
    </row>
    <row r="29" spans="1:36" s="7" customFormat="1" ht="38" x14ac:dyDescent="0.3">
      <c r="A29" s="61">
        <v>45548</v>
      </c>
      <c r="B29" s="141" t="s">
        <v>94</v>
      </c>
      <c r="C29" s="58"/>
      <c r="D29" s="221" t="s">
        <v>53</v>
      </c>
      <c r="E29" s="135">
        <v>3583</v>
      </c>
      <c r="F29" s="137"/>
      <c r="G29" s="241"/>
      <c r="H29" s="157">
        <v>3583</v>
      </c>
      <c r="I29" s="157"/>
      <c r="J29" s="158"/>
      <c r="K29" s="158"/>
      <c r="L29" s="158"/>
      <c r="M29" s="158"/>
      <c r="N29" s="158"/>
      <c r="O29" s="158"/>
      <c r="P29" s="158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70"/>
      <c r="AH29" s="50"/>
      <c r="AI29" s="15"/>
      <c r="AJ29" s="11"/>
    </row>
    <row r="30" spans="1:36" s="7" customFormat="1" ht="13" x14ac:dyDescent="0.3">
      <c r="A30" s="61">
        <v>45547</v>
      </c>
      <c r="B30" s="58" t="s">
        <v>101</v>
      </c>
      <c r="C30" s="58"/>
      <c r="D30" s="221" t="s">
        <v>53</v>
      </c>
      <c r="E30" s="78">
        <v>900</v>
      </c>
      <c r="F30" s="59"/>
      <c r="G30" s="142"/>
      <c r="H30" s="157"/>
      <c r="I30" s="157"/>
      <c r="J30" s="158"/>
      <c r="K30" s="158"/>
      <c r="L30" s="158"/>
      <c r="M30" s="158"/>
      <c r="N30" s="158"/>
      <c r="O30" s="158"/>
      <c r="P30" s="158"/>
      <c r="Q30" s="169"/>
      <c r="R30" s="169"/>
      <c r="S30" s="169"/>
      <c r="T30" s="169"/>
      <c r="U30" s="169"/>
      <c r="V30" s="169"/>
      <c r="W30" s="169"/>
      <c r="X30" s="169"/>
      <c r="Y30" s="169">
        <v>900</v>
      </c>
      <c r="Z30" s="169"/>
      <c r="AA30" s="169"/>
      <c r="AB30" s="169"/>
      <c r="AC30" s="169"/>
      <c r="AD30" s="169"/>
      <c r="AE30" s="169"/>
      <c r="AF30" s="169"/>
      <c r="AG30" s="170"/>
      <c r="AH30" s="50"/>
      <c r="AI30" s="15"/>
      <c r="AJ30" s="11"/>
    </row>
    <row r="31" spans="1:36" s="7" customFormat="1" ht="13" x14ac:dyDescent="0.3">
      <c r="A31" s="61">
        <v>45565</v>
      </c>
      <c r="B31" s="58" t="s">
        <v>107</v>
      </c>
      <c r="C31" s="58"/>
      <c r="D31" s="221" t="s">
        <v>53</v>
      </c>
      <c r="E31" s="78">
        <v>216</v>
      </c>
      <c r="F31" s="137"/>
      <c r="G31" s="241"/>
      <c r="H31" s="157"/>
      <c r="I31" s="157"/>
      <c r="J31" s="158"/>
      <c r="K31" s="158"/>
      <c r="L31" s="158"/>
      <c r="M31" s="158"/>
      <c r="N31" s="158"/>
      <c r="O31" s="158"/>
      <c r="P31" s="158"/>
      <c r="Q31" s="169">
        <v>216</v>
      </c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70"/>
      <c r="AH31" s="50"/>
      <c r="AI31" s="15"/>
      <c r="AJ31" s="11"/>
    </row>
    <row r="32" spans="1:36" s="7" customFormat="1" ht="13" x14ac:dyDescent="0.3">
      <c r="A32" s="61">
        <v>45565</v>
      </c>
      <c r="B32" s="58" t="s">
        <v>113</v>
      </c>
      <c r="C32" s="58"/>
      <c r="D32" s="221" t="s">
        <v>53</v>
      </c>
      <c r="E32" s="78"/>
      <c r="F32" s="137"/>
      <c r="G32" s="241">
        <v>50</v>
      </c>
      <c r="H32" s="157"/>
      <c r="I32" s="157"/>
      <c r="J32" s="158"/>
      <c r="K32" s="158"/>
      <c r="L32" s="158"/>
      <c r="M32" s="158"/>
      <c r="N32" s="158"/>
      <c r="O32" s="158"/>
      <c r="P32" s="158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>
        <v>50</v>
      </c>
      <c r="AF32" s="169"/>
      <c r="AG32" s="170"/>
      <c r="AH32" s="50">
        <f>SUM(Q24:AG32)</f>
        <v>1566</v>
      </c>
      <c r="AI32" s="15">
        <f>SUM(H24:P32)</f>
        <v>6244.6100000000006</v>
      </c>
      <c r="AJ32" s="11"/>
    </row>
  </sheetData>
  <mergeCells count="45">
    <mergeCell ref="A17:A18"/>
    <mergeCell ref="B17:B18"/>
    <mergeCell ref="C17:C18"/>
    <mergeCell ref="D17:D18"/>
    <mergeCell ref="E17:E18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1:A2"/>
    <mergeCell ref="B1:B2"/>
    <mergeCell ref="C1:C2"/>
    <mergeCell ref="D1:D2"/>
    <mergeCell ref="E1:E2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receiptsandpayment</vt:lpstr>
      <vt:lpstr>bankrec</vt:lpstr>
      <vt:lpstr>Budget</vt:lpstr>
      <vt:lpstr>Nicholas Almond</vt:lpstr>
      <vt:lpstr>End of Year Bank Rec</vt:lpstr>
      <vt:lpstr>Explanation of Variances</vt:lpstr>
      <vt:lpstr>bankrec!Print_Area</vt:lpstr>
      <vt:lpstr>Budget!Print_Area</vt:lpstr>
      <vt:lpstr>receiptsandpayment!Print_Area</vt:lpstr>
    </vt:vector>
  </TitlesOfParts>
  <Manager>Deborah O'Brien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O'Brien</dc:creator>
  <cp:lastModifiedBy>Lesley Shaw</cp:lastModifiedBy>
  <cp:lastPrinted>2024-01-30T16:45:52Z</cp:lastPrinted>
  <dcterms:created xsi:type="dcterms:W3CDTF">2006-05-23T16:49:17Z</dcterms:created>
  <dcterms:modified xsi:type="dcterms:W3CDTF">2026-03-09T16:48:24Z</dcterms:modified>
</cp:coreProperties>
</file>