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Chilton\2026-27\"/>
    </mc:Choice>
  </mc:AlternateContent>
  <xr:revisionPtr revIDLastSave="0" documentId="13_ncr:1_{D4C5592A-9FA1-4581-AB39-0821A86E764A}" xr6:coauthVersionLast="47" xr6:coauthVersionMax="47" xr10:uidLastSave="{00000000-0000-0000-0000-000000000000}"/>
  <bookViews>
    <workbookView xWindow="170" yWindow="20" windowWidth="18860" windowHeight="10060" tabRatio="599" activeTab="2" xr2:uid="{00000000-000D-0000-FFFF-FFFF00000000}"/>
  </bookViews>
  <sheets>
    <sheet name="receiptsandpayment" sheetId="7" r:id="rId1"/>
    <sheet name="bankrec" sheetId="6" r:id="rId2"/>
    <sheet name="Budget" sheetId="9" r:id="rId3"/>
    <sheet name="Nicholas Almond" sheetId="15" r:id="rId4"/>
    <sheet name="End of Year Bank Rec" sheetId="11" r:id="rId5"/>
    <sheet name="Explanation of Variances" sheetId="16" r:id="rId6"/>
  </sheets>
  <definedNames>
    <definedName name="_xlnm._FilterDatabase" localSheetId="0" hidden="1">receiptsandpayment!$A$4:$AK$124</definedName>
    <definedName name="_xlnm.Print_Area" localSheetId="1">bankrec!$B$3:$O$25</definedName>
    <definedName name="_xlnm.Print_Area" localSheetId="2">Budget!$B$1:$E$66</definedName>
    <definedName name="_xlnm.Print_Area" localSheetId="4">'End of Year Bank Rec'!#REF!</definedName>
    <definedName name="_xlnm.Print_Area" localSheetId="0">receiptsandpayment!$A$4:$M$126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2" i="7" l="1"/>
  <c r="AI22" i="7"/>
  <c r="C23" i="6"/>
  <c r="C20" i="6"/>
  <c r="AJ13" i="7"/>
  <c r="D18" i="6" s="1"/>
  <c r="AI13" i="7"/>
  <c r="D19" i="6" s="1"/>
  <c r="E8" i="7"/>
  <c r="E18" i="6" l="1"/>
  <c r="E19" i="6"/>
  <c r="O12" i="6"/>
  <c r="AJ120" i="7"/>
  <c r="O18" i="6" s="1"/>
  <c r="AI120" i="7"/>
  <c r="O19" i="6" s="1"/>
  <c r="N12" i="6"/>
  <c r="M12" i="6"/>
  <c r="AJ116" i="7"/>
  <c r="N18" i="6" s="1"/>
  <c r="AI116" i="7"/>
  <c r="N19" i="6" s="1"/>
  <c r="AJ110" i="7"/>
  <c r="M18" i="6" s="1"/>
  <c r="AI110" i="7"/>
  <c r="M19" i="6" s="1"/>
  <c r="L12" i="6" l="1"/>
  <c r="AJ100" i="7"/>
  <c r="L18" i="6" s="1"/>
  <c r="AI100" i="7"/>
  <c r="L19" i="6" s="1"/>
  <c r="K12" i="6" l="1"/>
  <c r="AJ91" i="7"/>
  <c r="K18" i="6" s="1"/>
  <c r="AI91" i="7"/>
  <c r="J12" i="6"/>
  <c r="AJ86" i="7"/>
  <c r="J18" i="6" s="1"/>
  <c r="AI86" i="7"/>
  <c r="J19" i="6" s="1"/>
  <c r="AJ70" i="7"/>
  <c r="I18" i="6" s="1"/>
  <c r="AI70" i="7"/>
  <c r="I19" i="6" s="1"/>
  <c r="I12" i="6"/>
  <c r="J124" i="7"/>
  <c r="E15" i="9" s="1"/>
  <c r="K124" i="7"/>
  <c r="E16" i="9" s="1"/>
  <c r="H12" i="6" l="1"/>
  <c r="AJ56" i="7"/>
  <c r="H18" i="6" s="1"/>
  <c r="AI56" i="7"/>
  <c r="H19" i="6" s="1"/>
  <c r="AF124" i="7"/>
  <c r="E42" i="9" s="1"/>
  <c r="E66" i="9"/>
  <c r="AJ49" i="7"/>
  <c r="G18" i="6" s="1"/>
  <c r="AI49" i="7"/>
  <c r="G19" i="6" s="1"/>
  <c r="G12" i="6"/>
  <c r="F12" i="6"/>
  <c r="E12" i="6"/>
  <c r="D12" i="6"/>
  <c r="AI33" i="7"/>
  <c r="F19" i="6" s="1"/>
  <c r="AJ33" i="7"/>
  <c r="F18" i="6" s="1"/>
  <c r="AJ25" i="7"/>
  <c r="AI25" i="7"/>
  <c r="AJ124" i="7" l="1"/>
  <c r="E43" i="9"/>
  <c r="E9" i="15"/>
  <c r="K19" i="6" l="1"/>
  <c r="AI32" i="16"/>
  <c r="AH32" i="16"/>
  <c r="I124" i="7" l="1"/>
  <c r="E14" i="9" s="1"/>
  <c r="AE124" i="7"/>
  <c r="E41" i="9" s="1"/>
  <c r="E6" i="11"/>
  <c r="E5" i="11"/>
  <c r="I20" i="6" l="1"/>
  <c r="J23" i="16"/>
  <c r="D17" i="16"/>
  <c r="D15" i="16"/>
  <c r="D13" i="16"/>
  <c r="D11" i="16"/>
  <c r="D9" i="16"/>
  <c r="D7" i="16"/>
  <c r="D5" i="16"/>
  <c r="D3" i="16"/>
  <c r="P124" i="7"/>
  <c r="E8" i="15"/>
  <c r="E25" i="15"/>
  <c r="E31" i="15" s="1"/>
  <c r="E21" i="9" l="1"/>
  <c r="E30" i="15"/>
  <c r="E32" i="15" s="1"/>
  <c r="AH124" i="7" l="1"/>
  <c r="N124" i="7" l="1"/>
  <c r="D47" i="9"/>
  <c r="Y124" i="7"/>
  <c r="E35" i="9" s="1"/>
  <c r="E19" i="9" l="1"/>
  <c r="AI124" i="7" l="1"/>
  <c r="O124" i="7"/>
  <c r="E20" i="9" s="1"/>
  <c r="H124" i="7" l="1"/>
  <c r="L124" i="7"/>
  <c r="M124" i="7"/>
  <c r="E18" i="9" s="1"/>
  <c r="Q124" i="7"/>
  <c r="E27" i="9" s="1"/>
  <c r="R124" i="7"/>
  <c r="E28" i="9" s="1"/>
  <c r="S124" i="7"/>
  <c r="E29" i="9" s="1"/>
  <c r="T124" i="7"/>
  <c r="E30" i="9" s="1"/>
  <c r="U124" i="7"/>
  <c r="E31" i="9" s="1"/>
  <c r="V124" i="7"/>
  <c r="E32" i="9" s="1"/>
  <c r="W124" i="7"/>
  <c r="E33" i="9" s="1"/>
  <c r="X124" i="7"/>
  <c r="E34" i="9" s="1"/>
  <c r="Z124" i="7"/>
  <c r="E36" i="9" s="1"/>
  <c r="AA124" i="7"/>
  <c r="E37" i="9" s="1"/>
  <c r="AB124" i="7"/>
  <c r="E38" i="9" s="1"/>
  <c r="AC124" i="7"/>
  <c r="E39" i="9" s="1"/>
  <c r="AD124" i="7"/>
  <c r="E40" i="9" s="1"/>
  <c r="AG124" i="7"/>
  <c r="F7" i="11"/>
  <c r="H128" i="7" l="1"/>
  <c r="E47" i="9"/>
  <c r="E48" i="9" s="1"/>
  <c r="R127" i="7"/>
  <c r="D18" i="9"/>
  <c r="E17" i="9"/>
  <c r="E7" i="11"/>
  <c r="E13" i="9"/>
  <c r="E9" i="9"/>
  <c r="C50" i="9"/>
  <c r="D22" i="9" l="1"/>
  <c r="D50" i="9" s="1"/>
  <c r="D52" i="9" s="1"/>
  <c r="E22" i="9"/>
  <c r="E23" i="9" s="1"/>
  <c r="E58" i="9"/>
  <c r="G13" i="11" s="1"/>
  <c r="L15" i="6"/>
  <c r="I15" i="6"/>
  <c r="G15" i="6"/>
  <c r="J15" i="6"/>
  <c r="K15" i="6"/>
  <c r="F15" i="6"/>
  <c r="D15" i="6"/>
  <c r="M15" i="6"/>
  <c r="H15" i="6"/>
  <c r="O20" i="6"/>
  <c r="N20" i="6"/>
  <c r="O15" i="6"/>
  <c r="F20" i="6"/>
  <c r="K20" i="6"/>
  <c r="M20" i="6"/>
  <c r="G20" i="6"/>
  <c r="J20" i="6"/>
  <c r="H20" i="6"/>
  <c r="E20" i="6"/>
  <c r="L20" i="6"/>
  <c r="D20" i="6"/>
  <c r="N15" i="6"/>
  <c r="E15" i="6"/>
  <c r="E23" i="6" l="1"/>
  <c r="N23" i="6"/>
  <c r="L23" i="6"/>
  <c r="H23" i="6"/>
  <c r="D23" i="6"/>
  <c r="F23" i="6"/>
  <c r="O23" i="6"/>
  <c r="M23" i="6"/>
  <c r="J23" i="6"/>
  <c r="I23" i="6"/>
  <c r="G23" i="6"/>
  <c r="K23" i="6"/>
  <c r="E57" i="9"/>
  <c r="E50" i="9"/>
  <c r="E52" i="9" s="1"/>
  <c r="AJ131" i="7"/>
  <c r="E59" i="9" l="1"/>
  <c r="G12" i="11"/>
  <c r="G14" i="11" s="1"/>
</calcChain>
</file>

<file path=xl/sharedStrings.xml><?xml version="1.0" encoding="utf-8"?>
<sst xmlns="http://schemas.openxmlformats.org/spreadsheetml/2006/main" count="203" uniqueCount="132">
  <si>
    <t>Total</t>
  </si>
  <si>
    <t>Precept</t>
  </si>
  <si>
    <t>TOTAL</t>
  </si>
  <si>
    <t>Change in Bank Balance (A)</t>
  </si>
  <si>
    <t>Difference(B)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</si>
  <si>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</si>
  <si>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</si>
  <si>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</si>
  <si>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</si>
  <si>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</si>
  <si>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</si>
  <si>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</si>
  <si>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</si>
  <si>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Monthly payments</t>
  </si>
  <si>
    <t>A</t>
  </si>
  <si>
    <t>Monthly receipts</t>
  </si>
  <si>
    <t>RECEIPTS</t>
  </si>
  <si>
    <t>Insurance</t>
  </si>
  <si>
    <t>VAT</t>
  </si>
  <si>
    <t>TOTAL RECEIPTS LESS TOTAL PAYMENTS</t>
  </si>
  <si>
    <t>CLOSING BOOK BALANCE</t>
  </si>
  <si>
    <t>Budget</t>
  </si>
  <si>
    <t>Clerk salary</t>
  </si>
  <si>
    <t>HMRC PAYE</t>
  </si>
  <si>
    <t>Reclaimable VAT</t>
  </si>
  <si>
    <t>Opening Bank Balance 1st April</t>
  </si>
  <si>
    <t>Opening Book Balance - available for spend</t>
  </si>
  <si>
    <t>Internal Audit</t>
  </si>
  <si>
    <t>Reconciliation</t>
  </si>
  <si>
    <t>Add: Income</t>
  </si>
  <si>
    <t>Less: Expenditure</t>
  </si>
  <si>
    <t>Balance available at Bank</t>
  </si>
  <si>
    <t>Bank Reconciliation</t>
  </si>
  <si>
    <t>PAYMENTS</t>
  </si>
  <si>
    <t>Training</t>
  </si>
  <si>
    <t>Legal fees &amp; Data Protection/ICO</t>
  </si>
  <si>
    <t>Miscellaneous</t>
  </si>
  <si>
    <t>INCOME</t>
  </si>
  <si>
    <t>EXPENDITURE</t>
  </si>
  <si>
    <t>Grants / Donations</t>
  </si>
  <si>
    <t>Clerk / Councillor expenses</t>
  </si>
  <si>
    <t>Cash Book</t>
  </si>
  <si>
    <t>Add: Receipts in the Year</t>
  </si>
  <si>
    <t>Less: Payments in the Year</t>
  </si>
  <si>
    <t>2023/24</t>
  </si>
  <si>
    <t>Emptying dog bins</t>
  </si>
  <si>
    <t>Chilton Saver</t>
  </si>
  <si>
    <t>Roads / Traffic Safety</t>
  </si>
  <si>
    <t>S106 Payments</t>
  </si>
  <si>
    <t>Grass Cutting</t>
  </si>
  <si>
    <t xml:space="preserve">Subscriptions - BALC, </t>
  </si>
  <si>
    <t>CHILTON PARISH COUNCIL</t>
  </si>
  <si>
    <t>BACS</t>
  </si>
  <si>
    <t>Chilton Parish Council</t>
  </si>
  <si>
    <t>Subscriptions - BALC</t>
  </si>
  <si>
    <t>Street Sweeping</t>
  </si>
  <si>
    <t>Website</t>
  </si>
  <si>
    <t>Roads / Traffic Safety (MVAS / Village Gates)</t>
  </si>
  <si>
    <t xml:space="preserve">Website </t>
  </si>
  <si>
    <t>Village Funds (Churchyard Mowing / Christmas Tree etc)</t>
  </si>
  <si>
    <t>CHILTON PARISH COUNCIL BANK RECONCILIATION</t>
  </si>
  <si>
    <t>Community</t>
  </si>
  <si>
    <t>Balance per Bank Statements as at 31 March 2024</t>
  </si>
  <si>
    <t>Village Funds (Churchyard Mowing, Christmas Tree, Christmas Lights etc)</t>
  </si>
  <si>
    <t>Estimated Depriciation of Assest</t>
  </si>
  <si>
    <t>N/A</t>
  </si>
  <si>
    <t>Income / Expenditure</t>
  </si>
  <si>
    <t>Transfer between Accounts</t>
  </si>
  <si>
    <t>Transfer Between Accounts</t>
  </si>
  <si>
    <t>Interest</t>
  </si>
  <si>
    <t>Expenditure</t>
  </si>
  <si>
    <t>Income</t>
  </si>
  <si>
    <t>Nicholas Almond Trust</t>
  </si>
  <si>
    <t>Interest - Nicholas Almond (Total)</t>
  </si>
  <si>
    <t>COIF Investment (Total)</t>
  </si>
  <si>
    <t>Nicholas Almond Donations (Total)</t>
  </si>
  <si>
    <t>COIF Investment Interest</t>
  </si>
  <si>
    <t>Oustanding Payments</t>
  </si>
  <si>
    <t>Opening Balance 1 April 2024</t>
  </si>
  <si>
    <t>Grass Cutting / Tree Work</t>
  </si>
  <si>
    <t>Misc</t>
  </si>
  <si>
    <t>Section 1</t>
  </si>
  <si>
    <t>Variance (+/-)</t>
  </si>
  <si>
    <t>Explanation of Variances</t>
  </si>
  <si>
    <t>Box 2 Precept</t>
  </si>
  <si>
    <t>No comment required</t>
  </si>
  <si>
    <t>Box 3                                               Other income</t>
  </si>
  <si>
    <t xml:space="preserve">Box 4      Staff Costs 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</si>
  <si>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</si>
  <si>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</si>
  <si>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</si>
  <si>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</si>
  <si>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</si>
  <si>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Bucks Council - Precept</t>
  </si>
  <si>
    <t>2024/25</t>
  </si>
  <si>
    <t>Year to Date 2024/25</t>
  </si>
  <si>
    <t>1.1 Bank Reconciliation Financial Year Ending 31 March 2025</t>
  </si>
  <si>
    <t>Net Balance as at 31 March 2025</t>
  </si>
  <si>
    <t>Closing Balance per Cash Book as at 31 March 2025</t>
  </si>
  <si>
    <t>Green Spaces</t>
  </si>
  <si>
    <t>Bernwode - Grass Cutting</t>
  </si>
  <si>
    <t>CCLA Investment</t>
  </si>
  <si>
    <t>Green Spaces Account</t>
  </si>
  <si>
    <t xml:space="preserve">Green Spaces </t>
  </si>
  <si>
    <t>Devolved Services</t>
  </si>
  <si>
    <t>Minus Transfer Between Accounts</t>
  </si>
  <si>
    <t>R Damerell - Clerk Salary</t>
  </si>
  <si>
    <t>Balance at Bank 1st April 2024</t>
  </si>
  <si>
    <t>Nick Wasey - Repayment for returned Goal Posts</t>
  </si>
  <si>
    <t>Chilton Green Spaces Donation</t>
  </si>
  <si>
    <t>Cake Sale</t>
  </si>
  <si>
    <t>Thame Shed - Chilton Bench</t>
  </si>
  <si>
    <t>Lloyds</t>
  </si>
  <si>
    <t>2025/26</t>
  </si>
  <si>
    <t>Grants / Donations / Fundraising</t>
  </si>
  <si>
    <t>Lloyds Treasurers</t>
  </si>
  <si>
    <t>Lloyds Green Space</t>
  </si>
  <si>
    <t>Lloyds Chilton Saver</t>
  </si>
  <si>
    <t>Service Charges</t>
  </si>
  <si>
    <t>Interest - Green Spaces (Lloyds)</t>
  </si>
  <si>
    <t>Interest - Chilton Saver (Lloyds)</t>
  </si>
  <si>
    <t>Balance at Bank - Available at 30-11-25</t>
  </si>
  <si>
    <t>Bank Charges</t>
  </si>
  <si>
    <t>Balance at Bank - Available at 30-04-26</t>
  </si>
  <si>
    <t>2026/27</t>
  </si>
  <si>
    <t>Year to Date 2026/27</t>
  </si>
  <si>
    <t>Balance at Bank 1st April 2026</t>
  </si>
  <si>
    <t>Bucks Council - Devolved Services</t>
  </si>
  <si>
    <t>Church SUMUP</t>
  </si>
  <si>
    <t>Bertie Aubrey-Fletcher - Church SUMUP</t>
  </si>
  <si>
    <t>Bridget Knight - Internal Audit</t>
  </si>
  <si>
    <t>BALC - Annual 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</si>
</sst>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"/>
    <numFmt numFmtId="165" formatCode="m/d"/>
    <numFmt numFmtId="166" formatCode="&quot;£&quot;#,##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u val="singleAccounting"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>
      <alignment textRotation="90" wrapText="1"/>
    </xf>
    <xf numFmtId="4" fontId="4" fillId="0" borderId="0" xfId="0" applyNumberFormat="1" applyFont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9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5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4" fontId="3" fillId="2" borderId="0" xfId="0" applyNumberFormat="1" applyFont="1" applyFill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3" fillId="2" borderId="17" xfId="0" applyFont="1" applyFill="1" applyBorder="1" applyAlignment="1">
      <alignment textRotation="90" wrapText="1"/>
    </xf>
    <xf numFmtId="0" fontId="4" fillId="0" borderId="0" xfId="0" applyFont="1" applyAlignment="1">
      <alignment wrapText="1"/>
    </xf>
    <xf numFmtId="43" fontId="6" fillId="0" borderId="18" xfId="0" applyNumberFormat="1" applyFont="1" applyBorder="1"/>
    <xf numFmtId="0" fontId="6" fillId="0" borderId="18" xfId="0" applyFont="1" applyBorder="1"/>
    <xf numFmtId="43" fontId="6" fillId="0" borderId="1" xfId="0" applyNumberFormat="1" applyFont="1" applyBorder="1"/>
    <xf numFmtId="0" fontId="6" fillId="0" borderId="1" xfId="0" applyFont="1" applyBorder="1"/>
    <xf numFmtId="43" fontId="6" fillId="0" borderId="2" xfId="0" applyNumberFormat="1" applyFont="1" applyBorder="1"/>
    <xf numFmtId="0" fontId="6" fillId="0" borderId="2" xfId="0" applyFont="1" applyBorder="1"/>
    <xf numFmtId="43" fontId="5" fillId="0" borderId="1" xfId="0" applyNumberFormat="1" applyFont="1" applyBorder="1"/>
    <xf numFmtId="43" fontId="6" fillId="0" borderId="20" xfId="0" applyNumberFormat="1" applyFont="1" applyBorder="1"/>
    <xf numFmtId="0" fontId="6" fillId="0" borderId="0" xfId="0" applyFont="1"/>
    <xf numFmtId="4" fontId="6" fillId="0" borderId="0" xfId="0" applyNumberFormat="1" applyFont="1"/>
    <xf numFmtId="164" fontId="6" fillId="0" borderId="0" xfId="0" applyNumberFormat="1" applyFont="1"/>
    <xf numFmtId="4" fontId="6" fillId="2" borderId="0" xfId="0" applyNumberFormat="1" applyFont="1" applyFill="1"/>
    <xf numFmtId="0" fontId="6" fillId="2" borderId="0" xfId="0" applyFont="1" applyFill="1"/>
    <xf numFmtId="0" fontId="4" fillId="0" borderId="18" xfId="0" applyFont="1" applyBorder="1"/>
    <xf numFmtId="164" fontId="4" fillId="0" borderId="18" xfId="0" applyNumberFormat="1" applyFont="1" applyBorder="1"/>
    <xf numFmtId="16" fontId="4" fillId="0" borderId="13" xfId="0" applyNumberFormat="1" applyFont="1" applyBorder="1"/>
    <xf numFmtId="165" fontId="4" fillId="0" borderId="13" xfId="0" applyNumberFormat="1" applyFont="1" applyBorder="1"/>
    <xf numFmtId="165" fontId="3" fillId="0" borderId="22" xfId="0" applyNumberFormat="1" applyFont="1" applyBorder="1" applyAlignment="1">
      <alignment horizontal="center" textRotation="90" wrapText="1"/>
    </xf>
    <xf numFmtId="16" fontId="4" fillId="0" borderId="23" xfId="0" applyNumberFormat="1" applyFont="1" applyBorder="1"/>
    <xf numFmtId="16" fontId="3" fillId="0" borderId="13" xfId="0" applyNumberFormat="1" applyFont="1" applyBorder="1"/>
    <xf numFmtId="16" fontId="4" fillId="0" borderId="10" xfId="0" applyNumberFormat="1" applyFont="1" applyBorder="1"/>
    <xf numFmtId="0" fontId="4" fillId="0" borderId="20" xfId="0" applyFont="1" applyBorder="1"/>
    <xf numFmtId="164" fontId="4" fillId="0" borderId="20" xfId="0" applyNumberFormat="1" applyFont="1" applyBorder="1"/>
    <xf numFmtId="0" fontId="5" fillId="2" borderId="24" xfId="0" applyFont="1" applyFill="1" applyBorder="1" applyAlignment="1">
      <alignment textRotation="90" wrapText="1"/>
    </xf>
    <xf numFmtId="164" fontId="5" fillId="2" borderId="13" xfId="0" applyNumberFormat="1" applyFont="1" applyFill="1" applyBorder="1"/>
    <xf numFmtId="164" fontId="5" fillId="2" borderId="23" xfId="0" applyNumberFormat="1" applyFont="1" applyFill="1" applyBorder="1"/>
    <xf numFmtId="4" fontId="5" fillId="2" borderId="13" xfId="0" applyNumberFormat="1" applyFont="1" applyFill="1" applyBorder="1"/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4" fontId="3" fillId="0" borderId="0" xfId="0" applyNumberFormat="1" applyFont="1"/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8" fillId="0" borderId="1" xfId="0" applyFont="1" applyBorder="1"/>
    <xf numFmtId="0" fontId="1" fillId="0" borderId="18" xfId="0" applyFont="1" applyBorder="1"/>
    <xf numFmtId="164" fontId="9" fillId="0" borderId="1" xfId="0" applyNumberFormat="1" applyFont="1" applyBorder="1"/>
    <xf numFmtId="43" fontId="10" fillId="0" borderId="2" xfId="0" applyNumberFormat="1" applyFont="1" applyBorder="1"/>
    <xf numFmtId="4" fontId="5" fillId="2" borderId="10" xfId="0" applyNumberFormat="1" applyFont="1" applyFill="1" applyBorder="1"/>
    <xf numFmtId="4" fontId="3" fillId="2" borderId="27" xfId="0" applyNumberFormat="1" applyFont="1" applyFill="1" applyBorder="1"/>
    <xf numFmtId="0" fontId="3" fillId="0" borderId="7" xfId="0" applyFont="1" applyBorder="1" applyAlignment="1">
      <alignment horizontal="center" textRotation="90" wrapText="1"/>
    </xf>
    <xf numFmtId="0" fontId="6" fillId="0" borderId="19" xfId="0" quotePrefix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3" fillId="0" borderId="2" xfId="0" applyNumberFormat="1" applyFont="1" applyBorder="1"/>
    <xf numFmtId="164" fontId="4" fillId="0" borderId="2" xfId="0" applyNumberFormat="1" applyFont="1" applyBorder="1"/>
    <xf numFmtId="164" fontId="7" fillId="0" borderId="13" xfId="0" applyNumberFormat="1" applyFont="1" applyBorder="1"/>
    <xf numFmtId="164" fontId="6" fillId="6" borderId="3" xfId="0" applyNumberFormat="1" applyFont="1" applyFill="1" applyBorder="1"/>
    <xf numFmtId="4" fontId="1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 wrapText="1"/>
    </xf>
    <xf numFmtId="4" fontId="12" fillId="0" borderId="0" xfId="0" applyNumberFormat="1" applyFont="1"/>
    <xf numFmtId="4" fontId="16" fillId="0" borderId="0" xfId="0" applyNumberFormat="1" applyFont="1"/>
    <xf numFmtId="4" fontId="17" fillId="0" borderId="0" xfId="0" applyNumberFormat="1" applyFont="1"/>
    <xf numFmtId="4" fontId="1" fillId="0" borderId="0" xfId="0" applyNumberFormat="1" applyFont="1"/>
    <xf numFmtId="0" fontId="18" fillId="0" borderId="0" xfId="0" applyFont="1"/>
    <xf numFmtId="0" fontId="19" fillId="0" borderId="0" xfId="0" applyFont="1"/>
    <xf numFmtId="14" fontId="18" fillId="0" borderId="0" xfId="0" applyNumberFormat="1" applyFont="1"/>
    <xf numFmtId="0" fontId="19" fillId="0" borderId="1" xfId="0" applyFont="1" applyBorder="1"/>
    <xf numFmtId="14" fontId="19" fillId="0" borderId="1" xfId="0" applyNumberFormat="1" applyFont="1" applyBorder="1"/>
    <xf numFmtId="14" fontId="19" fillId="0" borderId="1" xfId="0" applyNumberFormat="1" applyFont="1" applyBorder="1" applyAlignment="1">
      <alignment horizontal="right"/>
    </xf>
    <xf numFmtId="14" fontId="19" fillId="0" borderId="0" xfId="0" applyNumberFormat="1" applyFont="1"/>
    <xf numFmtId="0" fontId="18" fillId="0" borderId="2" xfId="0" applyFont="1" applyBorder="1"/>
    <xf numFmtId="0" fontId="20" fillId="0" borderId="0" xfId="0" applyFont="1"/>
    <xf numFmtId="4" fontId="20" fillId="3" borderId="25" xfId="0" applyNumberFormat="1" applyFont="1" applyFill="1" applyBorder="1"/>
    <xf numFmtId="0" fontId="19" fillId="3" borderId="26" xfId="0" applyFont="1" applyFill="1" applyBorder="1"/>
    <xf numFmtId="4" fontId="19" fillId="3" borderId="31" xfId="0" applyNumberFormat="1" applyFont="1" applyFill="1" applyBorder="1"/>
    <xf numFmtId="4" fontId="19" fillId="0" borderId="0" xfId="0" applyNumberFormat="1" applyFont="1"/>
    <xf numFmtId="0" fontId="18" fillId="0" borderId="25" xfId="0" applyFont="1" applyBorder="1"/>
    <xf numFmtId="4" fontId="18" fillId="0" borderId="15" xfId="0" applyNumberFormat="1" applyFont="1" applyBorder="1"/>
    <xf numFmtId="4" fontId="18" fillId="0" borderId="28" xfId="0" applyNumberFormat="1" applyFont="1" applyBorder="1"/>
    <xf numFmtId="0" fontId="18" fillId="0" borderId="3" xfId="0" applyFont="1" applyBorder="1"/>
    <xf numFmtId="4" fontId="18" fillId="0" borderId="3" xfId="0" applyNumberFormat="1" applyFont="1" applyBorder="1"/>
    <xf numFmtId="164" fontId="18" fillId="0" borderId="0" xfId="0" applyNumberFormat="1" applyFont="1"/>
    <xf numFmtId="4" fontId="18" fillId="0" borderId="1" xfId="0" applyNumberFormat="1" applyFont="1" applyBorder="1"/>
    <xf numFmtId="4" fontId="18" fillId="0" borderId="2" xfId="0" applyNumberFormat="1" applyFont="1" applyBorder="1"/>
    <xf numFmtId="4" fontId="18" fillId="0" borderId="25" xfId="0" applyNumberFormat="1" applyFont="1" applyBorder="1"/>
    <xf numFmtId="0" fontId="18" fillId="0" borderId="11" xfId="0" applyFont="1" applyBorder="1"/>
    <xf numFmtId="4" fontId="18" fillId="0" borderId="11" xfId="0" applyNumberFormat="1" applyFont="1" applyBorder="1"/>
    <xf numFmtId="0" fontId="18" fillId="4" borderId="12" xfId="0" applyFont="1" applyFill="1" applyBorder="1"/>
    <xf numFmtId="4" fontId="18" fillId="4" borderId="18" xfId="0" applyNumberFormat="1" applyFont="1" applyFill="1" applyBorder="1"/>
    <xf numFmtId="0" fontId="20" fillId="4" borderId="13" xfId="0" applyFont="1" applyFill="1" applyBorder="1"/>
    <xf numFmtId="4" fontId="20" fillId="4" borderId="5" xfId="0" applyNumberFormat="1" applyFont="1" applyFill="1" applyBorder="1"/>
    <xf numFmtId="4" fontId="20" fillId="4" borderId="1" xfId="0" applyNumberFormat="1" applyFont="1" applyFill="1" applyBorder="1"/>
    <xf numFmtId="0" fontId="19" fillId="4" borderId="10" xfId="0" applyFont="1" applyFill="1" applyBorder="1"/>
    <xf numFmtId="4" fontId="19" fillId="4" borderId="20" xfId="0" applyNumberFormat="1" applyFont="1" applyFill="1" applyBorder="1"/>
    <xf numFmtId="0" fontId="18" fillId="0" borderId="14" xfId="0" applyFont="1" applyBorder="1"/>
    <xf numFmtId="4" fontId="18" fillId="0" borderId="29" xfId="0" applyNumberFormat="1" applyFont="1" applyBorder="1"/>
    <xf numFmtId="4" fontId="18" fillId="0" borderId="0" xfId="0" applyNumberFormat="1" applyFont="1"/>
    <xf numFmtId="0" fontId="18" fillId="0" borderId="8" xfId="0" applyFont="1" applyBorder="1"/>
    <xf numFmtId="4" fontId="18" fillId="0" borderId="30" xfId="0" applyNumberFormat="1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2" fillId="0" borderId="0" xfId="0" quotePrefix="1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22" fillId="0" borderId="0" xfId="0" applyNumberFormat="1" applyFont="1"/>
    <xf numFmtId="0" fontId="18" fillId="4" borderId="0" xfId="0" applyFont="1" applyFill="1"/>
    <xf numFmtId="164" fontId="1" fillId="0" borderId="13" xfId="0" applyNumberFormat="1" applyFont="1" applyBorder="1"/>
    <xf numFmtId="16" fontId="1" fillId="0" borderId="1" xfId="0" applyNumberFormat="1" applyFont="1" applyBorder="1"/>
    <xf numFmtId="164" fontId="7" fillId="0" borderId="1" xfId="0" applyNumberFormat="1" applyFont="1" applyBorder="1"/>
    <xf numFmtId="164" fontId="5" fillId="7" borderId="13" xfId="0" applyNumberFormat="1" applyFont="1" applyFill="1" applyBorder="1"/>
    <xf numFmtId="164" fontId="3" fillId="7" borderId="5" xfId="0" applyNumberFormat="1" applyFont="1" applyFill="1" applyBorder="1"/>
    <xf numFmtId="0" fontId="1" fillId="0" borderId="12" xfId="0" applyFont="1" applyBorder="1"/>
    <xf numFmtId="0" fontId="1" fillId="0" borderId="1" xfId="0" applyFont="1" applyBorder="1" applyAlignment="1">
      <alignment wrapText="1"/>
    </xf>
    <xf numFmtId="164" fontId="1" fillId="0" borderId="21" xfId="0" applyNumberFormat="1" applyFont="1" applyBorder="1"/>
    <xf numFmtId="0" fontId="1" fillId="0" borderId="0" xfId="0" applyFont="1"/>
    <xf numFmtId="0" fontId="23" fillId="0" borderId="0" xfId="0" applyFont="1"/>
    <xf numFmtId="4" fontId="0" fillId="0" borderId="0" xfId="0" applyNumberFormat="1"/>
    <xf numFmtId="4" fontId="24" fillId="0" borderId="0" xfId="0" applyNumberFormat="1" applyFont="1"/>
    <xf numFmtId="4" fontId="0" fillId="0" borderId="32" xfId="0" applyNumberFormat="1" applyBorder="1"/>
    <xf numFmtId="4" fontId="23" fillId="0" borderId="32" xfId="0" applyNumberFormat="1" applyFont="1" applyBorder="1"/>
    <xf numFmtId="4" fontId="0" fillId="0" borderId="34" xfId="0" applyNumberFormat="1" applyBorder="1"/>
    <xf numFmtId="4" fontId="20" fillId="3" borderId="1" xfId="0" applyNumberFormat="1" applyFont="1" applyFill="1" applyBorder="1"/>
    <xf numFmtId="4" fontId="20" fillId="3" borderId="2" xfId="0" applyNumberFormat="1" applyFont="1" applyFill="1" applyBorder="1"/>
    <xf numFmtId="4" fontId="20" fillId="3" borderId="20" xfId="0" applyNumberFormat="1" applyFont="1" applyFill="1" applyBorder="1"/>
    <xf numFmtId="164" fontId="3" fillId="8" borderId="33" xfId="0" applyNumberFormat="1" applyFont="1" applyFill="1" applyBorder="1" applyAlignment="1">
      <alignment horizontal="center" textRotation="90" wrapText="1"/>
    </xf>
    <xf numFmtId="164" fontId="3" fillId="8" borderId="2" xfId="0" applyNumberFormat="1" applyFont="1" applyFill="1" applyBorder="1" applyAlignment="1">
      <alignment horizontal="center" textRotation="90" wrapText="1"/>
    </xf>
    <xf numFmtId="164" fontId="4" fillId="8" borderId="21" xfId="0" applyNumberFormat="1" applyFont="1" applyFill="1" applyBorder="1"/>
    <xf numFmtId="164" fontId="4" fillId="8" borderId="1" xfId="0" applyNumberFormat="1" applyFont="1" applyFill="1" applyBorder="1"/>
    <xf numFmtId="164" fontId="1" fillId="8" borderId="21" xfId="0" applyNumberFormat="1" applyFont="1" applyFill="1" applyBorder="1"/>
    <xf numFmtId="164" fontId="1" fillId="8" borderId="1" xfId="0" applyNumberFormat="1" applyFont="1" applyFill="1" applyBorder="1"/>
    <xf numFmtId="164" fontId="4" fillId="8" borderId="30" xfId="0" applyNumberFormat="1" applyFont="1" applyFill="1" applyBorder="1"/>
    <xf numFmtId="164" fontId="4" fillId="8" borderId="3" xfId="0" applyNumberFormat="1" applyFont="1" applyFill="1" applyBorder="1"/>
    <xf numFmtId="164" fontId="3" fillId="5" borderId="21" xfId="0" applyNumberFormat="1" applyFont="1" applyFill="1" applyBorder="1"/>
    <xf numFmtId="164" fontId="3" fillId="8" borderId="15" xfId="0" applyNumberFormat="1" applyFont="1" applyFill="1" applyBorder="1" applyAlignment="1">
      <alignment horizontal="center" textRotation="90" wrapText="1"/>
    </xf>
    <xf numFmtId="0" fontId="1" fillId="0" borderId="19" xfId="0" quotePrefix="1" applyFont="1" applyBorder="1" applyAlignment="1">
      <alignment horizontal="center"/>
    </xf>
    <xf numFmtId="0" fontId="5" fillId="9" borderId="16" xfId="0" applyFont="1" applyFill="1" applyBorder="1" applyAlignment="1">
      <alignment horizontal="center" textRotation="90" wrapText="1"/>
    </xf>
    <xf numFmtId="0" fontId="5" fillId="9" borderId="15" xfId="0" applyFont="1" applyFill="1" applyBorder="1" applyAlignment="1">
      <alignment horizontal="center" textRotation="90" wrapText="1"/>
    </xf>
    <xf numFmtId="4" fontId="5" fillId="9" borderId="16" xfId="0" applyNumberFormat="1" applyFont="1" applyFill="1" applyBorder="1" applyAlignment="1">
      <alignment horizontal="center" textRotation="90" wrapText="1"/>
    </xf>
    <xf numFmtId="164" fontId="7" fillId="9" borderId="1" xfId="0" applyNumberFormat="1" applyFont="1" applyFill="1" applyBorder="1"/>
    <xf numFmtId="164" fontId="7" fillId="9" borderId="21" xfId="0" applyNumberFormat="1" applyFont="1" applyFill="1" applyBorder="1"/>
    <xf numFmtId="4" fontId="5" fillId="9" borderId="29" xfId="0" applyNumberFormat="1" applyFont="1" applyFill="1" applyBorder="1" applyAlignment="1">
      <alignment horizontal="center" textRotation="90" wrapText="1"/>
    </xf>
    <xf numFmtId="164" fontId="6" fillId="6" borderId="30" xfId="0" applyNumberFormat="1" applyFont="1" applyFill="1" applyBorder="1"/>
    <xf numFmtId="43" fontId="6" fillId="0" borderId="21" xfId="0" applyNumberFormat="1" applyFont="1" applyBorder="1"/>
    <xf numFmtId="164" fontId="5" fillId="0" borderId="21" xfId="0" applyNumberFormat="1" applyFont="1" applyBorder="1"/>
    <xf numFmtId="43" fontId="6" fillId="0" borderId="35" xfId="0" applyNumberFormat="1" applyFont="1" applyBorder="1"/>
    <xf numFmtId="4" fontId="25" fillId="0" borderId="0" xfId="0" applyNumberFormat="1" applyFont="1"/>
    <xf numFmtId="4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" fontId="15" fillId="0" borderId="1" xfId="0" applyNumberFormat="1" applyFont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14" fontId="3" fillId="0" borderId="1" xfId="0" quotePrefix="1" applyNumberFormat="1" applyFont="1" applyBorder="1" applyAlignment="1">
      <alignment horizontal="center"/>
    </xf>
    <xf numFmtId="4" fontId="13" fillId="0" borderId="1" xfId="0" applyNumberFormat="1" applyFont="1" applyBorder="1"/>
    <xf numFmtId="4" fontId="12" fillId="0" borderId="1" xfId="0" applyNumberFormat="1" applyFont="1" applyBorder="1"/>
    <xf numFmtId="4" fontId="3" fillId="0" borderId="1" xfId="0" applyNumberFormat="1" applyFont="1" applyBorder="1"/>
    <xf numFmtId="4" fontId="11" fillId="0" borderId="1" xfId="0" applyNumberFormat="1" applyFont="1" applyBorder="1"/>
    <xf numFmtId="4" fontId="14" fillId="0" borderId="1" xfId="0" applyNumberFormat="1" applyFont="1" applyBorder="1"/>
    <xf numFmtId="4" fontId="1" fillId="0" borderId="1" xfId="0" applyNumberFormat="1" applyFont="1" applyBorder="1"/>
    <xf numFmtId="4" fontId="16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wrapText="1"/>
    </xf>
    <xf numFmtId="4" fontId="17" fillId="0" borderId="1" xfId="0" applyNumberFormat="1" applyFont="1" applyBorder="1"/>
    <xf numFmtId="4" fontId="12" fillId="10" borderId="1" xfId="0" applyNumberFormat="1" applyFont="1" applyFill="1" applyBorder="1" applyAlignment="1">
      <alignment horizontal="center"/>
    </xf>
    <xf numFmtId="4" fontId="12" fillId="10" borderId="1" xfId="0" quotePrefix="1" applyNumberFormat="1" applyFont="1" applyFill="1" applyBorder="1" applyAlignment="1">
      <alignment horizontal="center"/>
    </xf>
    <xf numFmtId="49" fontId="3" fillId="10" borderId="1" xfId="0" quotePrefix="1" applyNumberFormat="1" applyFont="1" applyFill="1" applyBorder="1" applyAlignment="1">
      <alignment horizontal="center"/>
    </xf>
    <xf numFmtId="4" fontId="12" fillId="10" borderId="1" xfId="0" applyNumberFormat="1" applyFont="1" applyFill="1" applyBorder="1" applyAlignment="1">
      <alignment horizontal="center" wrapText="1"/>
    </xf>
    <xf numFmtId="4" fontId="3" fillId="10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0" fontId="18" fillId="0" borderId="1" xfId="0" applyFont="1" applyBorder="1"/>
    <xf numFmtId="4" fontId="14" fillId="10" borderId="1" xfId="0" applyNumberFormat="1" applyFont="1" applyFill="1" applyBorder="1"/>
    <xf numFmtId="4" fontId="11" fillId="10" borderId="1" xfId="0" applyNumberFormat="1" applyFont="1" applyFill="1" applyBorder="1"/>
    <xf numFmtId="4" fontId="17" fillId="10" borderId="1" xfId="0" applyNumberFormat="1" applyFont="1" applyFill="1" applyBorder="1"/>
    <xf numFmtId="4" fontId="1" fillId="11" borderId="1" xfId="0" applyNumberFormat="1" applyFont="1" applyFill="1" applyBorder="1"/>
    <xf numFmtId="4" fontId="11" fillId="11" borderId="1" xfId="0" applyNumberFormat="1" applyFont="1" applyFill="1" applyBorder="1" applyAlignment="1">
      <alignment horizontal="right"/>
    </xf>
    <xf numFmtId="164" fontId="0" fillId="11" borderId="1" xfId="0" applyNumberFormat="1" applyFill="1" applyBorder="1"/>
    <xf numFmtId="4" fontId="3" fillId="11" borderId="1" xfId="0" applyNumberFormat="1" applyFont="1" applyFill="1" applyBorder="1"/>
    <xf numFmtId="4" fontId="12" fillId="11" borderId="1" xfId="0" applyNumberFormat="1" applyFont="1" applyFill="1" applyBorder="1" applyAlignment="1">
      <alignment horizontal="right"/>
    </xf>
    <xf numFmtId="164" fontId="12" fillId="11" borderId="1" xfId="0" applyNumberFormat="1" applyFont="1" applyFill="1" applyBorder="1" applyAlignment="1">
      <alignment horizontal="right"/>
    </xf>
    <xf numFmtId="164" fontId="1" fillId="11" borderId="1" xfId="0" applyNumberFormat="1" applyFont="1" applyFill="1" applyBorder="1" applyAlignment="1">
      <alignment horizontal="right"/>
    </xf>
    <xf numFmtId="164" fontId="11" fillId="11" borderId="1" xfId="0" applyNumberFormat="1" applyFont="1" applyFill="1" applyBorder="1" applyAlignment="1">
      <alignment horizontal="right"/>
    </xf>
    <xf numFmtId="0" fontId="0" fillId="0" borderId="1" xfId="0" applyBorder="1"/>
    <xf numFmtId="0" fontId="16" fillId="0" borderId="1" xfId="0" applyFont="1" applyBorder="1"/>
    <xf numFmtId="16" fontId="4" fillId="0" borderId="1" xfId="0" applyNumberFormat="1" applyFont="1" applyBorder="1" applyAlignment="1">
      <alignment horizontal="left"/>
    </xf>
    <xf numFmtId="16" fontId="1" fillId="0" borderId="1" xfId="0" applyNumberFormat="1" applyFont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4" fontId="18" fillId="12" borderId="1" xfId="0" applyNumberFormat="1" applyFont="1" applyFill="1" applyBorder="1"/>
    <xf numFmtId="0" fontId="23" fillId="0" borderId="32" xfId="0" applyFont="1" applyBorder="1"/>
    <xf numFmtId="0" fontId="7" fillId="0" borderId="19" xfId="0" quotePrefix="1" applyFont="1" applyBorder="1" applyAlignment="1">
      <alignment horizontal="center"/>
    </xf>
    <xf numFmtId="4" fontId="18" fillId="13" borderId="1" xfId="0" applyNumberFormat="1" applyFont="1" applyFill="1" applyBorder="1"/>
    <xf numFmtId="0" fontId="19" fillId="13" borderId="1" xfId="0" applyFont="1" applyFill="1" applyBorder="1"/>
    <xf numFmtId="164" fontId="3" fillId="0" borderId="1" xfId="0" applyNumberFormat="1" applyFont="1" applyBorder="1" applyAlignment="1">
      <alignment horizontal="right"/>
    </xf>
    <xf numFmtId="0" fontId="7" fillId="0" borderId="19" xfId="0" quotePrefix="1" applyFont="1" applyBorder="1" applyAlignment="1">
      <alignment horizontal="center" wrapText="1"/>
    </xf>
    <xf numFmtId="164" fontId="4" fillId="8" borderId="21" xfId="0" applyNumberFormat="1" applyFont="1" applyFill="1" applyBorder="1" applyAlignment="1">
      <alignment wrapText="1"/>
    </xf>
    <xf numFmtId="164" fontId="4" fillId="8" borderId="1" xfId="0" applyNumberFormat="1" applyFont="1" applyFill="1" applyBorder="1" applyAlignment="1">
      <alignment wrapText="1"/>
    </xf>
    <xf numFmtId="164" fontId="7" fillId="9" borderId="1" xfId="0" applyNumberFormat="1" applyFont="1" applyFill="1" applyBorder="1" applyAlignment="1">
      <alignment wrapText="1"/>
    </xf>
    <xf numFmtId="164" fontId="7" fillId="9" borderId="21" xfId="0" applyNumberFormat="1" applyFont="1" applyFill="1" applyBorder="1" applyAlignment="1">
      <alignment wrapText="1"/>
    </xf>
    <xf numFmtId="164" fontId="5" fillId="2" borderId="13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0" fontId="18" fillId="3" borderId="43" xfId="0" applyFont="1" applyFill="1" applyBorder="1"/>
    <xf numFmtId="164" fontId="3" fillId="0" borderId="0" xfId="0" applyNumberFormat="1" applyFont="1" applyAlignment="1">
      <alignment wrapText="1"/>
    </xf>
    <xf numFmtId="164" fontId="4" fillId="0" borderId="21" xfId="0" applyNumberFormat="1" applyFont="1" applyBorder="1"/>
    <xf numFmtId="164" fontId="3" fillId="0" borderId="28" xfId="0" applyNumberFormat="1" applyFont="1" applyBorder="1" applyAlignment="1">
      <alignment horizontal="center" textRotation="90" wrapText="1"/>
    </xf>
    <xf numFmtId="164" fontId="4" fillId="0" borderId="21" xfId="0" applyNumberFormat="1" applyFont="1" applyBorder="1" applyAlignment="1">
      <alignment wrapText="1"/>
    </xf>
    <xf numFmtId="164" fontId="7" fillId="0" borderId="21" xfId="0" applyNumberFormat="1" applyFont="1" applyBorder="1"/>
    <xf numFmtId="164" fontId="3" fillId="0" borderId="28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16" fillId="0" borderId="1" xfId="1" applyNumberFormat="1" applyFont="1" applyFill="1" applyBorder="1" applyAlignment="1">
      <alignment horizontal="right"/>
    </xf>
    <xf numFmtId="164" fontId="16" fillId="14" borderId="1" xfId="0" applyNumberFormat="1" applyFont="1" applyFill="1" applyBorder="1" applyAlignment="1">
      <alignment horizontal="right"/>
    </xf>
    <xf numFmtId="16" fontId="0" fillId="0" borderId="1" xfId="0" applyNumberFormat="1" applyBorder="1"/>
    <xf numFmtId="164" fontId="7" fillId="15" borderId="21" xfId="0" applyNumberFormat="1" applyFont="1" applyFill="1" applyBorder="1"/>
    <xf numFmtId="164" fontId="29" fillId="0" borderId="21" xfId="0" applyNumberFormat="1" applyFont="1" applyBorder="1"/>
    <xf numFmtId="0" fontId="26" fillId="0" borderId="37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166" fontId="0" fillId="0" borderId="37" xfId="0" applyNumberForma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66" fontId="0" fillId="0" borderId="38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3" fillId="0" borderId="37" xfId="0" quotePrefix="1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left" vertical="center" wrapText="1"/>
    </xf>
    <xf numFmtId="166" fontId="0" fillId="0" borderId="37" xfId="0" applyNumberFormat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CCFFCC"/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T245"/>
  <sheetViews>
    <sheetView zoomScale="80" zoomScaleNormal="80" workbookViewId="0">
      <pane xSplit="4" ySplit="9" topLeftCell="AC16" activePane="bottomRight" state="frozen"/>
      <selection pane="topRight" activeCell="I1" sqref="I1"/>
      <selection pane="bottomLeft" activeCell="A11" sqref="A11"/>
      <selection pane="bottomRight" activeCell="AJ23" sqref="AJ23"/>
    </sheetView>
  </sheetViews>
  <sheetFormatPr defaultColWidth="8.81640625" defaultRowHeight="13" x14ac:dyDescent="0.3"/>
  <cols>
    <col min="1" max="1" width="7.81640625" style="7" bestFit="1" customWidth="1"/>
    <col min="2" max="2" width="40.36328125" style="7" customWidth="1"/>
    <col min="3" max="3" width="12.7265625" style="7" hidden="1" customWidth="1"/>
    <col min="4" max="4" width="18.1796875" style="57" customWidth="1"/>
    <col min="5" max="7" width="10.81640625" style="20" customWidth="1"/>
    <col min="8" max="9" width="10.1796875" style="20" customWidth="1"/>
    <col min="10" max="11" width="9.1796875" style="20" customWidth="1"/>
    <col min="12" max="12" width="10.54296875" style="20" customWidth="1"/>
    <col min="13" max="13" width="11" style="20" customWidth="1"/>
    <col min="14" max="14" width="10.36328125" style="20" customWidth="1"/>
    <col min="15" max="16" width="9.1796875" style="20" customWidth="1"/>
    <col min="17" max="17" width="9.26953125" style="34" customWidth="1"/>
    <col min="18" max="18" width="14.26953125" style="34" customWidth="1"/>
    <col min="19" max="19" width="8.81640625" style="34" customWidth="1"/>
    <col min="20" max="20" width="9" style="34" customWidth="1"/>
    <col min="21" max="21" width="10.1796875" style="34" customWidth="1"/>
    <col min="22" max="22" width="10.54296875" style="34" customWidth="1"/>
    <col min="23" max="23" width="9" style="34" customWidth="1"/>
    <col min="24" max="24" width="7.54296875" style="34" customWidth="1"/>
    <col min="25" max="25" width="9.1796875" style="34" customWidth="1"/>
    <col min="26" max="26" width="7.26953125" style="34" customWidth="1"/>
    <col min="27" max="27" width="9.81640625" style="34" customWidth="1"/>
    <col min="28" max="28" width="7.26953125" style="34" customWidth="1"/>
    <col min="29" max="29" width="9" style="34" customWidth="1"/>
    <col min="30" max="30" width="9.1796875" style="34" customWidth="1"/>
    <col min="31" max="31" width="12.1796875" style="34" customWidth="1"/>
    <col min="32" max="32" width="9.1796875" style="34" customWidth="1"/>
    <col min="33" max="33" width="10.6328125" style="34" customWidth="1"/>
    <col min="34" max="34" width="11.90625" style="34" customWidth="1"/>
    <col min="35" max="35" width="11.453125" style="38" customWidth="1"/>
    <col min="36" max="36" width="12" style="22" customWidth="1"/>
    <col min="37" max="37" width="10" style="7" customWidth="1"/>
    <col min="38" max="39" width="8.81640625" style="7"/>
    <col min="40" max="40" width="10.1796875" style="7" bestFit="1" customWidth="1"/>
    <col min="41" max="16384" width="8.81640625" style="7"/>
  </cols>
  <sheetData>
    <row r="1" spans="1:37" x14ac:dyDescent="0.3">
      <c r="AI1" s="34"/>
      <c r="AJ1" s="1"/>
    </row>
    <row r="2" spans="1:37" x14ac:dyDescent="0.3">
      <c r="AI2" s="34"/>
      <c r="AJ2" s="1"/>
    </row>
    <row r="3" spans="1:37" ht="13.5" thickBot="1" x14ac:dyDescent="0.35">
      <c r="AI3" s="34"/>
      <c r="AJ3" s="1"/>
    </row>
    <row r="4" spans="1:37" x14ac:dyDescent="0.3">
      <c r="A4" s="133" t="s">
        <v>113</v>
      </c>
      <c r="B4" s="65" t="s">
        <v>51</v>
      </c>
      <c r="C4" s="39" t="s">
        <v>7</v>
      </c>
      <c r="D4" s="53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7"/>
      <c r="AJ4" s="6"/>
    </row>
    <row r="5" spans="1:37" x14ac:dyDescent="0.3">
      <c r="A5" s="41" t="s">
        <v>8</v>
      </c>
      <c r="B5" s="3" t="s">
        <v>9</v>
      </c>
      <c r="C5" s="3"/>
      <c r="D5" s="193" t="s">
        <v>112</v>
      </c>
      <c r="E5" s="94">
        <v>2737.28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8"/>
    </row>
    <row r="6" spans="1:37" x14ac:dyDescent="0.3">
      <c r="A6" s="41"/>
      <c r="B6" s="193"/>
      <c r="C6" s="3"/>
      <c r="D6" s="193" t="s">
        <v>102</v>
      </c>
      <c r="E6" s="94">
        <v>201.01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9"/>
      <c r="AJ6" s="8"/>
    </row>
    <row r="7" spans="1:37" x14ac:dyDescent="0.3">
      <c r="A7" s="41"/>
      <c r="B7" s="3"/>
      <c r="C7" s="3"/>
      <c r="D7" s="193" t="s">
        <v>46</v>
      </c>
      <c r="E7" s="94">
        <v>416.51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9"/>
      <c r="AJ7" s="8"/>
    </row>
    <row r="8" spans="1:37" ht="16.5" thickBot="1" x14ac:dyDescent="0.65">
      <c r="A8" s="42"/>
      <c r="B8" s="3"/>
      <c r="C8" s="3"/>
      <c r="D8" s="55" t="s">
        <v>10</v>
      </c>
      <c r="E8" s="74">
        <f>SUM(E5:E7)</f>
        <v>3354.8</v>
      </c>
      <c r="F8" s="75"/>
      <c r="G8" s="75"/>
      <c r="H8" s="66" t="s">
        <v>37</v>
      </c>
      <c r="I8" s="66"/>
      <c r="J8" s="5"/>
      <c r="K8" s="5"/>
      <c r="L8" s="5"/>
      <c r="M8" s="5"/>
      <c r="N8" s="75"/>
      <c r="O8" s="75"/>
      <c r="P8" s="75"/>
      <c r="Q8" s="67" t="s">
        <v>38</v>
      </c>
      <c r="R8" s="30"/>
      <c r="S8" s="30"/>
      <c r="T8" s="33"/>
      <c r="U8" s="33"/>
      <c r="V8" s="33"/>
      <c r="W8" s="33"/>
      <c r="X8" s="33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1"/>
      <c r="AJ8" s="9"/>
    </row>
    <row r="9" spans="1:37" s="25" customFormat="1" ht="131.25" customHeight="1" x14ac:dyDescent="0.25">
      <c r="A9" s="43" t="s">
        <v>11</v>
      </c>
      <c r="B9" s="23" t="s">
        <v>12</v>
      </c>
      <c r="C9" s="23"/>
      <c r="D9" s="70"/>
      <c r="E9" s="227" t="s">
        <v>115</v>
      </c>
      <c r="F9" s="227" t="s">
        <v>116</v>
      </c>
      <c r="G9" s="227" t="s">
        <v>117</v>
      </c>
      <c r="H9" s="146" t="s">
        <v>1</v>
      </c>
      <c r="I9" s="146" t="s">
        <v>104</v>
      </c>
      <c r="J9" s="147" t="s">
        <v>119</v>
      </c>
      <c r="K9" s="147" t="s">
        <v>120</v>
      </c>
      <c r="L9" s="147" t="s">
        <v>24</v>
      </c>
      <c r="M9" s="147" t="s">
        <v>114</v>
      </c>
      <c r="N9" s="155" t="s">
        <v>67</v>
      </c>
      <c r="O9" s="155" t="s">
        <v>48</v>
      </c>
      <c r="P9" s="155" t="s">
        <v>80</v>
      </c>
      <c r="Q9" s="157" t="s">
        <v>22</v>
      </c>
      <c r="R9" s="157" t="s">
        <v>23</v>
      </c>
      <c r="S9" s="157" t="s">
        <v>40</v>
      </c>
      <c r="T9" s="158" t="s">
        <v>34</v>
      </c>
      <c r="U9" s="158" t="s">
        <v>54</v>
      </c>
      <c r="V9" s="158" t="s">
        <v>17</v>
      </c>
      <c r="W9" s="158" t="s">
        <v>35</v>
      </c>
      <c r="X9" s="158" t="s">
        <v>27</v>
      </c>
      <c r="Y9" s="158" t="s">
        <v>79</v>
      </c>
      <c r="Z9" s="157" t="s">
        <v>55</v>
      </c>
      <c r="AA9" s="157" t="s">
        <v>47</v>
      </c>
      <c r="AB9" s="159" t="s">
        <v>45</v>
      </c>
      <c r="AC9" s="159" t="s">
        <v>58</v>
      </c>
      <c r="AD9" s="159" t="s">
        <v>59</v>
      </c>
      <c r="AE9" s="159" t="s">
        <v>99</v>
      </c>
      <c r="AF9" s="159" t="s">
        <v>118</v>
      </c>
      <c r="AG9" s="159" t="s">
        <v>18</v>
      </c>
      <c r="AH9" s="162" t="s">
        <v>67</v>
      </c>
      <c r="AI9" s="49" t="s">
        <v>13</v>
      </c>
      <c r="AJ9" s="24" t="s">
        <v>15</v>
      </c>
      <c r="AK9" s="10"/>
    </row>
    <row r="10" spans="1:37" x14ac:dyDescent="0.3">
      <c r="A10" s="61">
        <v>46121</v>
      </c>
      <c r="B10" s="58" t="s">
        <v>69</v>
      </c>
      <c r="C10" s="58"/>
      <c r="D10" s="156"/>
      <c r="E10" s="226"/>
      <c r="F10" s="226">
        <v>0.09</v>
      </c>
      <c r="G10" s="226">
        <v>0.18</v>
      </c>
      <c r="H10" s="148"/>
      <c r="I10" s="148"/>
      <c r="J10" s="149">
        <v>0.09</v>
      </c>
      <c r="K10" s="149">
        <v>0.18</v>
      </c>
      <c r="L10" s="149"/>
      <c r="M10" s="149"/>
      <c r="N10" s="149"/>
      <c r="O10" s="149"/>
      <c r="P10" s="149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1"/>
      <c r="AI10" s="50"/>
      <c r="AJ10" s="15"/>
      <c r="AK10" s="11"/>
    </row>
    <row r="11" spans="1:37" x14ac:dyDescent="0.3">
      <c r="A11" s="61">
        <v>46126</v>
      </c>
      <c r="B11" s="58" t="s">
        <v>93</v>
      </c>
      <c r="C11" s="58"/>
      <c r="D11" s="212"/>
      <c r="E11" s="226">
        <v>4044.31</v>
      </c>
      <c r="F11" s="226"/>
      <c r="G11" s="226"/>
      <c r="H11" s="148">
        <v>4044.31</v>
      </c>
      <c r="I11" s="148"/>
      <c r="J11" s="149"/>
      <c r="K11" s="149"/>
      <c r="L11" s="149"/>
      <c r="M11" s="149"/>
      <c r="N11" s="149"/>
      <c r="O11" s="149"/>
      <c r="P11" s="149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1"/>
      <c r="AI11" s="50"/>
      <c r="AJ11" s="15"/>
      <c r="AK11" s="11"/>
    </row>
    <row r="12" spans="1:37" x14ac:dyDescent="0.3">
      <c r="A12" s="61">
        <v>46132</v>
      </c>
      <c r="B12" s="58" t="s">
        <v>122</v>
      </c>
      <c r="C12" s="58"/>
      <c r="D12" s="212"/>
      <c r="E12" s="226">
        <v>4.25</v>
      </c>
      <c r="F12" s="226"/>
      <c r="G12" s="226"/>
      <c r="H12" s="148"/>
      <c r="I12" s="148"/>
      <c r="J12" s="149"/>
      <c r="K12" s="149"/>
      <c r="L12" s="149"/>
      <c r="M12" s="149"/>
      <c r="N12" s="149"/>
      <c r="O12" s="149"/>
      <c r="P12" s="149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>
        <v>4.25</v>
      </c>
      <c r="AG12" s="160"/>
      <c r="AH12" s="161"/>
      <c r="AI12" s="50"/>
      <c r="AJ12" s="15"/>
      <c r="AK12" s="11"/>
    </row>
    <row r="13" spans="1:37" x14ac:dyDescent="0.3">
      <c r="A13" s="61">
        <v>46140</v>
      </c>
      <c r="B13" s="58" t="s">
        <v>106</v>
      </c>
      <c r="C13" s="58"/>
      <c r="D13" s="212"/>
      <c r="E13" s="226">
        <v>278.2</v>
      </c>
      <c r="F13" s="226"/>
      <c r="G13" s="226"/>
      <c r="H13" s="148"/>
      <c r="I13" s="148"/>
      <c r="J13" s="149"/>
      <c r="K13" s="149"/>
      <c r="L13" s="149"/>
      <c r="M13" s="149"/>
      <c r="N13" s="149"/>
      <c r="O13" s="149"/>
      <c r="P13" s="149"/>
      <c r="Q13" s="160">
        <v>278.2</v>
      </c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1"/>
      <c r="AI13" s="50">
        <f>SUM(Q10:AH13)</f>
        <v>282.45</v>
      </c>
      <c r="AJ13" s="15">
        <f>SUM(H1:O13)</f>
        <v>4044.58</v>
      </c>
      <c r="AK13" s="11"/>
    </row>
    <row r="14" spans="1:37" x14ac:dyDescent="0.3">
      <c r="A14" s="61">
        <v>46153</v>
      </c>
      <c r="B14" s="58" t="s">
        <v>69</v>
      </c>
      <c r="C14" s="58"/>
      <c r="D14" s="212"/>
      <c r="E14" s="226"/>
      <c r="F14" s="226">
        <v>0.09</v>
      </c>
      <c r="G14" s="226">
        <v>0.18</v>
      </c>
      <c r="H14" s="148"/>
      <c r="I14" s="148"/>
      <c r="J14" s="149">
        <v>0.09</v>
      </c>
      <c r="K14" s="149">
        <v>0.18</v>
      </c>
      <c r="L14" s="149"/>
      <c r="M14" s="149"/>
      <c r="N14" s="149"/>
      <c r="O14" s="149"/>
      <c r="P14" s="149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1"/>
      <c r="AI14" s="50"/>
      <c r="AJ14" s="15"/>
      <c r="AK14" s="11"/>
    </row>
    <row r="15" spans="1:37" s="25" customFormat="1" x14ac:dyDescent="0.3">
      <c r="A15" s="61">
        <v>46168</v>
      </c>
      <c r="B15" s="134" t="s">
        <v>128</v>
      </c>
      <c r="C15" s="134"/>
      <c r="D15" s="216"/>
      <c r="E15" s="228">
        <v>362.64</v>
      </c>
      <c r="F15" s="228"/>
      <c r="G15" s="228"/>
      <c r="H15" s="217"/>
      <c r="I15" s="217"/>
      <c r="J15" s="218"/>
      <c r="K15" s="218"/>
      <c r="L15" s="218"/>
      <c r="M15" s="218"/>
      <c r="N15" s="218"/>
      <c r="O15" s="218"/>
      <c r="P15" s="218">
        <v>362.64</v>
      </c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20"/>
      <c r="AI15" s="221"/>
      <c r="AJ15" s="222"/>
      <c r="AK15" s="223"/>
    </row>
    <row r="16" spans="1:37" x14ac:dyDescent="0.3">
      <c r="A16" s="61">
        <v>46169</v>
      </c>
      <c r="B16" s="58" t="s">
        <v>127</v>
      </c>
      <c r="C16" s="58"/>
      <c r="D16" s="216"/>
      <c r="E16" s="226">
        <v>1077.24</v>
      </c>
      <c r="F16" s="226"/>
      <c r="G16" s="226"/>
      <c r="H16" s="148"/>
      <c r="I16" s="148">
        <v>1077.24</v>
      </c>
      <c r="J16" s="149"/>
      <c r="K16" s="149"/>
      <c r="L16" s="149"/>
      <c r="M16" s="149"/>
      <c r="N16" s="149"/>
      <c r="O16" s="149"/>
      <c r="P16" s="149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1"/>
      <c r="AI16" s="50"/>
      <c r="AJ16" s="15"/>
      <c r="AK16" s="11"/>
    </row>
    <row r="17" spans="1:37" x14ac:dyDescent="0.3">
      <c r="A17" s="61">
        <v>46161</v>
      </c>
      <c r="B17" s="58" t="s">
        <v>122</v>
      </c>
      <c r="C17" s="58"/>
      <c r="D17" s="212"/>
      <c r="E17" s="226">
        <v>4.24</v>
      </c>
      <c r="F17" s="226"/>
      <c r="G17" s="226"/>
      <c r="H17" s="148"/>
      <c r="I17" s="148"/>
      <c r="J17" s="149"/>
      <c r="K17" s="149"/>
      <c r="L17" s="149"/>
      <c r="M17" s="149"/>
      <c r="N17" s="149"/>
      <c r="O17" s="149"/>
      <c r="P17" s="149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>
        <v>4.25</v>
      </c>
      <c r="AG17" s="160"/>
      <c r="AH17" s="161"/>
      <c r="AI17" s="50"/>
      <c r="AJ17" s="15"/>
      <c r="AK17" s="11"/>
    </row>
    <row r="18" spans="1:37" x14ac:dyDescent="0.3">
      <c r="A18" s="61">
        <v>46170</v>
      </c>
      <c r="B18" s="58" t="s">
        <v>106</v>
      </c>
      <c r="C18" s="58"/>
      <c r="D18" s="216"/>
      <c r="E18" s="135">
        <v>278.2</v>
      </c>
      <c r="F18" s="135"/>
      <c r="G18" s="135"/>
      <c r="H18" s="150"/>
      <c r="I18" s="150"/>
      <c r="J18" s="151"/>
      <c r="K18" s="151"/>
      <c r="L18" s="151"/>
      <c r="M18" s="151"/>
      <c r="N18" s="151"/>
      <c r="O18" s="149"/>
      <c r="P18" s="149"/>
      <c r="Q18" s="160">
        <v>278.2</v>
      </c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1"/>
      <c r="AI18" s="50"/>
      <c r="AJ18" s="15"/>
      <c r="AK18" s="11"/>
    </row>
    <row r="19" spans="1:37" x14ac:dyDescent="0.3">
      <c r="A19" s="61">
        <v>46171</v>
      </c>
      <c r="B19" s="58" t="s">
        <v>100</v>
      </c>
      <c r="C19" s="58"/>
      <c r="D19" s="216"/>
      <c r="E19" s="135">
        <v>510</v>
      </c>
      <c r="F19" s="135"/>
      <c r="G19" s="135"/>
      <c r="H19" s="150"/>
      <c r="I19" s="150"/>
      <c r="J19" s="151"/>
      <c r="K19" s="151"/>
      <c r="L19" s="151"/>
      <c r="M19" s="151"/>
      <c r="N19" s="151"/>
      <c r="O19" s="149"/>
      <c r="P19" s="149"/>
      <c r="Q19" s="160"/>
      <c r="R19" s="160"/>
      <c r="S19" s="160"/>
      <c r="T19" s="160"/>
      <c r="U19" s="160"/>
      <c r="V19" s="160"/>
      <c r="W19" s="160"/>
      <c r="X19" s="160"/>
      <c r="Y19" s="160">
        <v>510</v>
      </c>
      <c r="Z19" s="160"/>
      <c r="AA19" s="160"/>
      <c r="AB19" s="160"/>
      <c r="AC19" s="160"/>
      <c r="AD19" s="160"/>
      <c r="AE19" s="160"/>
      <c r="AF19" s="160"/>
      <c r="AG19" s="160"/>
      <c r="AH19" s="161"/>
      <c r="AI19" s="50"/>
      <c r="AJ19" s="15"/>
      <c r="AK19" s="11"/>
    </row>
    <row r="20" spans="1:37" x14ac:dyDescent="0.3">
      <c r="A20" s="61">
        <v>46171</v>
      </c>
      <c r="B20" s="58" t="s">
        <v>129</v>
      </c>
      <c r="C20" s="58"/>
      <c r="D20" s="216"/>
      <c r="E20" s="135">
        <v>362.64</v>
      </c>
      <c r="F20" s="135"/>
      <c r="G20" s="135"/>
      <c r="H20" s="150"/>
      <c r="I20" s="150"/>
      <c r="J20" s="151"/>
      <c r="K20" s="151"/>
      <c r="L20" s="151"/>
      <c r="M20" s="151"/>
      <c r="N20" s="151"/>
      <c r="O20" s="149"/>
      <c r="P20" s="149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>
        <v>362.64</v>
      </c>
      <c r="AE20" s="160"/>
      <c r="AF20" s="160"/>
      <c r="AG20" s="160"/>
      <c r="AH20" s="161"/>
      <c r="AI20" s="50"/>
      <c r="AJ20" s="15"/>
      <c r="AK20" s="11"/>
    </row>
    <row r="21" spans="1:37" x14ac:dyDescent="0.3">
      <c r="A21" s="61">
        <v>46171</v>
      </c>
      <c r="B21" s="58" t="s">
        <v>130</v>
      </c>
      <c r="C21" s="58"/>
      <c r="D21" s="216"/>
      <c r="E21" s="135">
        <v>150</v>
      </c>
      <c r="F21" s="135"/>
      <c r="G21" s="135"/>
      <c r="H21" s="150"/>
      <c r="I21" s="150"/>
      <c r="J21" s="151"/>
      <c r="K21" s="151"/>
      <c r="L21" s="151"/>
      <c r="M21" s="151"/>
      <c r="N21" s="151"/>
      <c r="O21" s="149"/>
      <c r="P21" s="149"/>
      <c r="Q21" s="160"/>
      <c r="R21" s="160"/>
      <c r="S21" s="160"/>
      <c r="T21" s="160"/>
      <c r="U21" s="160"/>
      <c r="V21" s="160"/>
      <c r="W21" s="160"/>
      <c r="X21" s="160">
        <v>150</v>
      </c>
      <c r="Y21" s="160"/>
      <c r="Z21" s="160"/>
      <c r="AA21" s="160"/>
      <c r="AB21" s="160"/>
      <c r="AC21" s="160"/>
      <c r="AD21" s="160"/>
      <c r="AE21" s="160"/>
      <c r="AF21" s="160"/>
      <c r="AG21" s="160"/>
      <c r="AH21" s="161"/>
      <c r="AI21" s="50"/>
      <c r="AJ21" s="15"/>
      <c r="AK21" s="11"/>
    </row>
    <row r="22" spans="1:37" x14ac:dyDescent="0.3">
      <c r="A22" s="61">
        <v>46171</v>
      </c>
      <c r="B22" s="58" t="s">
        <v>131</v>
      </c>
      <c r="C22" s="58"/>
      <c r="D22" s="216"/>
      <c r="E22" s="226">
        <v>53.28</v>
      </c>
      <c r="F22" s="226"/>
      <c r="G22" s="226"/>
      <c r="H22" s="148"/>
      <c r="I22" s="148"/>
      <c r="J22" s="149"/>
      <c r="K22" s="149"/>
      <c r="L22" s="149"/>
      <c r="M22" s="149"/>
      <c r="N22" s="149"/>
      <c r="O22" s="149"/>
      <c r="P22" s="149"/>
      <c r="Q22" s="160"/>
      <c r="R22" s="160"/>
      <c r="S22" s="160"/>
      <c r="T22" s="160"/>
      <c r="U22" s="160">
        <v>53.28</v>
      </c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1"/>
      <c r="AI22" s="50">
        <f>SUM(Q14:AH22)</f>
        <v>1358.3700000000001</v>
      </c>
      <c r="AJ22" s="15">
        <f>SUM(H14:P22)</f>
        <v>1440.15</v>
      </c>
      <c r="AK22" s="11"/>
    </row>
    <row r="23" spans="1:37" x14ac:dyDescent="0.3">
      <c r="A23" s="129"/>
      <c r="B23" s="58"/>
      <c r="C23" s="58"/>
      <c r="D23" s="216"/>
      <c r="E23" s="226"/>
      <c r="F23" s="226"/>
      <c r="G23" s="226"/>
      <c r="H23" s="148"/>
      <c r="I23" s="148"/>
      <c r="J23" s="149"/>
      <c r="K23" s="149"/>
      <c r="L23" s="149"/>
      <c r="M23" s="149"/>
      <c r="N23" s="149"/>
      <c r="O23" s="149"/>
      <c r="P23" s="149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1"/>
      <c r="AI23" s="50"/>
      <c r="AJ23" s="15"/>
      <c r="AK23" s="11"/>
    </row>
    <row r="24" spans="1:37" x14ac:dyDescent="0.3">
      <c r="A24" s="129"/>
      <c r="B24" s="58"/>
      <c r="C24" s="58"/>
      <c r="D24" s="216"/>
      <c r="E24" s="226"/>
      <c r="F24" s="226"/>
      <c r="G24" s="226"/>
      <c r="H24" s="148"/>
      <c r="I24" s="148"/>
      <c r="J24" s="149"/>
      <c r="K24" s="149"/>
      <c r="L24" s="149"/>
      <c r="M24" s="149"/>
      <c r="N24" s="149"/>
      <c r="O24" s="149"/>
      <c r="P24" s="149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1"/>
      <c r="AI24" s="50"/>
      <c r="AJ24" s="15"/>
      <c r="AK24" s="11"/>
    </row>
    <row r="25" spans="1:37" x14ac:dyDescent="0.3">
      <c r="A25" s="129"/>
      <c r="B25" s="58"/>
      <c r="C25" s="58"/>
      <c r="D25" s="216"/>
      <c r="E25" s="226"/>
      <c r="F25" s="226"/>
      <c r="G25" s="226"/>
      <c r="H25" s="148"/>
      <c r="I25" s="148"/>
      <c r="J25" s="149"/>
      <c r="K25" s="149"/>
      <c r="L25" s="149"/>
      <c r="M25" s="149"/>
      <c r="N25" s="149"/>
      <c r="O25" s="149"/>
      <c r="P25" s="149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1"/>
      <c r="AI25" s="50">
        <f>SUM(Q22:AH25)</f>
        <v>53.28</v>
      </c>
      <c r="AJ25" s="15">
        <f>SUM(H22:O25)</f>
        <v>0</v>
      </c>
      <c r="AK25" s="11"/>
    </row>
    <row r="26" spans="1:37" x14ac:dyDescent="0.3">
      <c r="A26" s="129"/>
      <c r="B26" s="58"/>
      <c r="C26" s="58"/>
      <c r="D26" s="216"/>
      <c r="E26" s="226"/>
      <c r="F26" s="226"/>
      <c r="G26" s="226"/>
      <c r="H26" s="148"/>
      <c r="I26" s="148"/>
      <c r="J26" s="149"/>
      <c r="K26" s="149"/>
      <c r="L26" s="149"/>
      <c r="M26" s="149"/>
      <c r="N26" s="149"/>
      <c r="O26" s="149"/>
      <c r="P26" s="149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1"/>
      <c r="AI26" s="50"/>
      <c r="AJ26" s="15"/>
      <c r="AK26" s="11"/>
    </row>
    <row r="27" spans="1:37" x14ac:dyDescent="0.3">
      <c r="A27" s="129"/>
      <c r="B27" s="58"/>
      <c r="C27" s="58"/>
      <c r="D27" s="216"/>
      <c r="E27" s="226"/>
      <c r="F27" s="226"/>
      <c r="G27" s="226"/>
      <c r="H27" s="148"/>
      <c r="I27" s="148"/>
      <c r="J27" s="149"/>
      <c r="K27" s="149"/>
      <c r="L27" s="149"/>
      <c r="M27" s="149"/>
      <c r="N27" s="149"/>
      <c r="O27" s="149"/>
      <c r="P27" s="149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1"/>
      <c r="AI27" s="50"/>
      <c r="AJ27" s="15"/>
      <c r="AK27" s="11"/>
    </row>
    <row r="28" spans="1:37" x14ac:dyDescent="0.3">
      <c r="A28" s="129"/>
      <c r="B28" s="58"/>
      <c r="C28" s="58"/>
      <c r="D28" s="216"/>
      <c r="E28" s="226"/>
      <c r="F28" s="226"/>
      <c r="G28" s="226"/>
      <c r="H28" s="148"/>
      <c r="I28" s="148"/>
      <c r="J28" s="149"/>
      <c r="K28" s="149"/>
      <c r="L28" s="149"/>
      <c r="M28" s="149"/>
      <c r="N28" s="149"/>
      <c r="O28" s="149"/>
      <c r="P28" s="149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1"/>
      <c r="AI28" s="50"/>
      <c r="AJ28" s="15"/>
      <c r="AK28" s="11"/>
    </row>
    <row r="29" spans="1:37" x14ac:dyDescent="0.3">
      <c r="A29" s="61"/>
      <c r="B29" s="58"/>
      <c r="C29" s="58"/>
      <c r="D29" s="216"/>
      <c r="E29" s="229"/>
      <c r="F29" s="229"/>
      <c r="G29" s="229"/>
      <c r="H29" s="148"/>
      <c r="I29" s="148"/>
      <c r="J29" s="149"/>
      <c r="K29" s="149"/>
      <c r="L29" s="149"/>
      <c r="M29" s="149"/>
      <c r="N29" s="149"/>
      <c r="O29" s="149"/>
      <c r="P29" s="149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1"/>
      <c r="AI29" s="50"/>
      <c r="AJ29" s="15"/>
      <c r="AK29" s="11"/>
    </row>
    <row r="30" spans="1:37" x14ac:dyDescent="0.3">
      <c r="A30" s="61"/>
      <c r="B30" s="58"/>
      <c r="C30" s="58"/>
      <c r="D30" s="216"/>
      <c r="E30" s="229"/>
      <c r="F30" s="229"/>
      <c r="G30" s="229"/>
      <c r="H30" s="148"/>
      <c r="I30" s="148"/>
      <c r="J30" s="149"/>
      <c r="K30" s="149"/>
      <c r="L30" s="149"/>
      <c r="M30" s="149"/>
      <c r="N30" s="149"/>
      <c r="O30" s="149"/>
      <c r="P30" s="149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1"/>
      <c r="AI30" s="50"/>
      <c r="AJ30" s="15"/>
      <c r="AK30" s="11"/>
    </row>
    <row r="31" spans="1:37" x14ac:dyDescent="0.3">
      <c r="A31" s="61"/>
      <c r="B31" s="58"/>
      <c r="C31" s="58"/>
      <c r="D31" s="216"/>
      <c r="E31" s="229"/>
      <c r="F31" s="229"/>
      <c r="G31" s="229"/>
      <c r="H31" s="148"/>
      <c r="I31" s="148"/>
      <c r="J31" s="149"/>
      <c r="K31" s="149"/>
      <c r="L31" s="149"/>
      <c r="M31" s="149"/>
      <c r="N31" s="149"/>
      <c r="O31" s="149"/>
      <c r="P31" s="149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1"/>
      <c r="AI31" s="50"/>
      <c r="AJ31" s="15"/>
      <c r="AK31" s="11"/>
    </row>
    <row r="32" spans="1:37" x14ac:dyDescent="0.3">
      <c r="A32" s="61"/>
      <c r="B32" s="58"/>
      <c r="C32" s="58"/>
      <c r="D32" s="216"/>
      <c r="E32" s="135"/>
      <c r="F32" s="135"/>
      <c r="G32" s="135"/>
      <c r="H32" s="148"/>
      <c r="I32" s="148"/>
      <c r="J32" s="149"/>
      <c r="K32" s="149"/>
      <c r="L32" s="149"/>
      <c r="M32" s="149"/>
      <c r="N32" s="149"/>
      <c r="O32" s="149"/>
      <c r="P32" s="149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1"/>
      <c r="AI32" s="50"/>
      <c r="AJ32" s="15"/>
      <c r="AK32" s="11"/>
    </row>
    <row r="33" spans="1:37" x14ac:dyDescent="0.3">
      <c r="A33" s="61"/>
      <c r="B33" s="58"/>
      <c r="C33" s="58"/>
      <c r="D33" s="216"/>
      <c r="E33" s="229"/>
      <c r="F33" s="229"/>
      <c r="G33" s="229"/>
      <c r="H33" s="148"/>
      <c r="I33" s="148"/>
      <c r="J33" s="149"/>
      <c r="K33" s="149"/>
      <c r="L33" s="149"/>
      <c r="M33" s="149"/>
      <c r="N33" s="149"/>
      <c r="O33" s="149"/>
      <c r="P33" s="149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1"/>
      <c r="AI33" s="50">
        <f>SUM(Q26:AH33)</f>
        <v>0</v>
      </c>
      <c r="AJ33" s="15">
        <f>SUM(H26:O33)</f>
        <v>0</v>
      </c>
      <c r="AK33" s="11"/>
    </row>
    <row r="34" spans="1:37" x14ac:dyDescent="0.3">
      <c r="A34" s="61"/>
      <c r="B34" s="58"/>
      <c r="C34" s="58"/>
      <c r="D34" s="216"/>
      <c r="E34" s="229"/>
      <c r="F34" s="229"/>
      <c r="G34" s="229"/>
      <c r="H34" s="148"/>
      <c r="I34" s="148"/>
      <c r="J34" s="149"/>
      <c r="K34" s="149"/>
      <c r="L34" s="149"/>
      <c r="M34" s="149"/>
      <c r="N34" s="149"/>
      <c r="O34" s="149"/>
      <c r="P34" s="149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1"/>
      <c r="AI34" s="50"/>
      <c r="AJ34" s="15"/>
      <c r="AK34" s="11"/>
    </row>
    <row r="35" spans="1:37" x14ac:dyDescent="0.3">
      <c r="A35" s="61"/>
      <c r="B35" s="58"/>
      <c r="C35" s="58"/>
      <c r="D35" s="216"/>
      <c r="E35" s="229"/>
      <c r="F35" s="135"/>
      <c r="G35" s="229"/>
      <c r="H35" s="148"/>
      <c r="I35" s="148"/>
      <c r="J35" s="149"/>
      <c r="K35" s="149"/>
      <c r="L35" s="149"/>
      <c r="M35" s="149"/>
      <c r="N35" s="149"/>
      <c r="O35" s="149"/>
      <c r="P35" s="149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1"/>
      <c r="AI35" s="50"/>
      <c r="AJ35" s="15"/>
      <c r="AK35" s="11"/>
    </row>
    <row r="36" spans="1:37" x14ac:dyDescent="0.3">
      <c r="A36" s="61"/>
      <c r="B36" s="58"/>
      <c r="C36" s="58"/>
      <c r="D36" s="216"/>
      <c r="E36" s="229"/>
      <c r="F36" s="135"/>
      <c r="G36" s="229"/>
      <c r="H36" s="148"/>
      <c r="I36" s="148"/>
      <c r="J36" s="149"/>
      <c r="K36" s="149"/>
      <c r="L36" s="149"/>
      <c r="M36" s="149"/>
      <c r="N36" s="149"/>
      <c r="O36" s="149"/>
      <c r="P36" s="149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1"/>
      <c r="AI36" s="50"/>
      <c r="AJ36" s="15"/>
      <c r="AK36" s="11"/>
    </row>
    <row r="37" spans="1:37" x14ac:dyDescent="0.3">
      <c r="A37" s="61"/>
      <c r="B37" s="58"/>
      <c r="C37" s="58"/>
      <c r="D37" s="216"/>
      <c r="E37" s="229"/>
      <c r="F37" s="135"/>
      <c r="G37" s="229"/>
      <c r="H37" s="148"/>
      <c r="I37" s="148"/>
      <c r="J37" s="149"/>
      <c r="K37" s="149"/>
      <c r="L37" s="149"/>
      <c r="M37" s="149"/>
      <c r="N37" s="149"/>
      <c r="O37" s="149"/>
      <c r="P37" s="149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1"/>
      <c r="AI37" s="50"/>
      <c r="AJ37" s="15"/>
      <c r="AK37" s="11"/>
    </row>
    <row r="38" spans="1:37" x14ac:dyDescent="0.3">
      <c r="A38" s="61"/>
      <c r="B38" s="58"/>
      <c r="C38" s="58"/>
      <c r="D38" s="216"/>
      <c r="E38" s="229"/>
      <c r="F38" s="135"/>
      <c r="G38" s="229"/>
      <c r="H38" s="148"/>
      <c r="I38" s="148"/>
      <c r="J38" s="149"/>
      <c r="K38" s="149"/>
      <c r="L38" s="149"/>
      <c r="M38" s="149"/>
      <c r="N38" s="149"/>
      <c r="O38" s="149"/>
      <c r="P38" s="149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1"/>
      <c r="AI38" s="50"/>
      <c r="AJ38" s="15"/>
      <c r="AK38" s="11"/>
    </row>
    <row r="39" spans="1:37" x14ac:dyDescent="0.3">
      <c r="A39" s="61"/>
      <c r="B39" s="58"/>
      <c r="C39" s="58"/>
      <c r="D39" s="216"/>
      <c r="E39" s="229"/>
      <c r="F39" s="229"/>
      <c r="G39" s="229"/>
      <c r="H39" s="148"/>
      <c r="I39" s="148"/>
      <c r="J39" s="149"/>
      <c r="K39" s="149"/>
      <c r="L39" s="149"/>
      <c r="M39" s="149"/>
      <c r="N39" s="149"/>
      <c r="O39" s="149"/>
      <c r="P39" s="149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1"/>
      <c r="AI39" s="50"/>
      <c r="AJ39" s="15"/>
      <c r="AK39" s="11"/>
    </row>
    <row r="40" spans="1:37" x14ac:dyDescent="0.3">
      <c r="A40" s="61"/>
      <c r="B40" s="58"/>
      <c r="C40" s="58"/>
      <c r="D40" s="216"/>
      <c r="E40" s="229"/>
      <c r="F40" s="229"/>
      <c r="G40" s="135"/>
      <c r="H40" s="148"/>
      <c r="I40" s="148"/>
      <c r="J40" s="149"/>
      <c r="K40" s="149"/>
      <c r="L40" s="149"/>
      <c r="M40" s="149"/>
      <c r="N40" s="149"/>
      <c r="O40" s="149"/>
      <c r="P40" s="149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1"/>
      <c r="AI40" s="50"/>
      <c r="AJ40" s="15"/>
      <c r="AK40" s="11"/>
    </row>
    <row r="41" spans="1:37" x14ac:dyDescent="0.3">
      <c r="A41" s="61"/>
      <c r="B41" s="58"/>
      <c r="C41" s="58"/>
      <c r="D41" s="216"/>
      <c r="E41" s="229"/>
      <c r="F41" s="229"/>
      <c r="G41" s="135"/>
      <c r="H41" s="148"/>
      <c r="I41" s="148"/>
      <c r="J41" s="149"/>
      <c r="K41" s="149"/>
      <c r="L41" s="149"/>
      <c r="M41" s="149"/>
      <c r="N41" s="149"/>
      <c r="O41" s="149"/>
      <c r="P41" s="149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1"/>
      <c r="AI41" s="50"/>
      <c r="AJ41" s="15"/>
      <c r="AK41" s="11"/>
    </row>
    <row r="42" spans="1:37" x14ac:dyDescent="0.3">
      <c r="A42" s="61"/>
      <c r="B42" s="58"/>
      <c r="C42" s="58"/>
      <c r="D42" s="216"/>
      <c r="E42" s="229"/>
      <c r="F42" s="135"/>
      <c r="G42" s="135"/>
      <c r="H42" s="148"/>
      <c r="I42" s="148"/>
      <c r="J42" s="149"/>
      <c r="K42" s="149"/>
      <c r="L42" s="149"/>
      <c r="M42" s="149"/>
      <c r="N42" s="149"/>
      <c r="O42" s="149"/>
      <c r="P42" s="149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1"/>
      <c r="AI42" s="50"/>
      <c r="AJ42" s="15"/>
      <c r="AK42" s="11"/>
    </row>
    <row r="43" spans="1:37" x14ac:dyDescent="0.3">
      <c r="A43" s="61"/>
      <c r="B43" s="58"/>
      <c r="C43" s="58"/>
      <c r="D43" s="216"/>
      <c r="E43" s="229"/>
      <c r="F43" s="135"/>
      <c r="G43" s="135"/>
      <c r="H43" s="148"/>
      <c r="I43" s="148"/>
      <c r="J43" s="149"/>
      <c r="K43" s="149"/>
      <c r="L43" s="149"/>
      <c r="M43" s="149"/>
      <c r="N43" s="149"/>
      <c r="O43" s="149"/>
      <c r="P43" s="149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1"/>
      <c r="AI43" s="50"/>
      <c r="AJ43" s="15"/>
      <c r="AK43" s="11"/>
    </row>
    <row r="44" spans="1:37" x14ac:dyDescent="0.3">
      <c r="A44" s="61"/>
      <c r="B44" s="58"/>
      <c r="C44" s="58"/>
      <c r="D44" s="216"/>
      <c r="E44" s="229"/>
      <c r="F44" s="229"/>
      <c r="G44" s="229"/>
      <c r="H44" s="148"/>
      <c r="I44" s="148"/>
      <c r="J44" s="149"/>
      <c r="K44" s="149"/>
      <c r="L44" s="149"/>
      <c r="M44" s="149"/>
      <c r="N44" s="149"/>
      <c r="O44" s="149"/>
      <c r="P44" s="149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1"/>
      <c r="AI44" s="131"/>
      <c r="AJ44" s="132"/>
      <c r="AK44" s="11"/>
    </row>
    <row r="45" spans="1:37" x14ac:dyDescent="0.3">
      <c r="A45" s="61"/>
      <c r="B45" s="58"/>
      <c r="C45" s="58"/>
      <c r="D45" s="216"/>
      <c r="E45" s="229"/>
      <c r="F45" s="229"/>
      <c r="G45" s="229"/>
      <c r="H45" s="148"/>
      <c r="I45" s="148"/>
      <c r="J45" s="149"/>
      <c r="K45" s="149"/>
      <c r="L45" s="149"/>
      <c r="M45" s="149"/>
      <c r="N45" s="149"/>
      <c r="O45" s="149"/>
      <c r="P45" s="149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1"/>
      <c r="AI45" s="131"/>
      <c r="AJ45" s="132"/>
      <c r="AK45" s="11"/>
    </row>
    <row r="46" spans="1:37" x14ac:dyDescent="0.3">
      <c r="A46" s="61"/>
      <c r="B46" s="58"/>
      <c r="C46" s="58"/>
      <c r="D46" s="216"/>
      <c r="E46" s="229"/>
      <c r="F46" s="135"/>
      <c r="G46" s="135"/>
      <c r="H46" s="148"/>
      <c r="I46" s="148"/>
      <c r="J46" s="149"/>
      <c r="K46" s="149"/>
      <c r="L46" s="149"/>
      <c r="M46" s="149"/>
      <c r="N46" s="149"/>
      <c r="O46" s="149"/>
      <c r="P46" s="149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1"/>
      <c r="AI46" s="131"/>
      <c r="AJ46" s="132"/>
      <c r="AK46" s="11"/>
    </row>
    <row r="47" spans="1:37" x14ac:dyDescent="0.3">
      <c r="A47" s="61"/>
      <c r="B47" s="58"/>
      <c r="C47" s="58"/>
      <c r="D47" s="216"/>
      <c r="E47" s="229"/>
      <c r="F47" s="135"/>
      <c r="G47" s="135"/>
      <c r="H47" s="148"/>
      <c r="I47" s="148"/>
      <c r="J47" s="149"/>
      <c r="K47" s="149"/>
      <c r="L47" s="149"/>
      <c r="M47" s="149"/>
      <c r="N47" s="149"/>
      <c r="O47" s="149"/>
      <c r="P47" s="149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1"/>
      <c r="AI47" s="50"/>
      <c r="AJ47" s="15"/>
      <c r="AK47" s="11"/>
    </row>
    <row r="48" spans="1:37" x14ac:dyDescent="0.3">
      <c r="A48" s="61"/>
      <c r="B48" s="134"/>
      <c r="C48" s="58"/>
      <c r="D48" s="216"/>
      <c r="E48" s="135"/>
      <c r="F48" s="135"/>
      <c r="G48" s="135"/>
      <c r="H48" s="148"/>
      <c r="I48" s="148"/>
      <c r="J48" s="149"/>
      <c r="K48" s="149"/>
      <c r="L48" s="149"/>
      <c r="M48" s="149"/>
      <c r="N48" s="149"/>
      <c r="O48" s="149"/>
      <c r="P48" s="149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1"/>
      <c r="AI48" s="50"/>
      <c r="AJ48" s="15"/>
      <c r="AK48" s="11"/>
    </row>
    <row r="49" spans="1:37" x14ac:dyDescent="0.3">
      <c r="A49" s="61"/>
      <c r="B49" s="58"/>
      <c r="C49" s="58"/>
      <c r="D49" s="216"/>
      <c r="E49" s="135"/>
      <c r="F49" s="135"/>
      <c r="G49" s="135"/>
      <c r="H49" s="148"/>
      <c r="I49" s="148"/>
      <c r="J49" s="149"/>
      <c r="K49" s="149"/>
      <c r="L49" s="149"/>
      <c r="M49" s="149"/>
      <c r="N49" s="149"/>
      <c r="O49" s="149"/>
      <c r="P49" s="149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1"/>
      <c r="AI49" s="50">
        <f>SUM(Q34:AH49)</f>
        <v>0</v>
      </c>
      <c r="AJ49" s="15">
        <f>SUM(H34:P49)</f>
        <v>0</v>
      </c>
      <c r="AK49" s="11"/>
    </row>
    <row r="50" spans="1:37" x14ac:dyDescent="0.3">
      <c r="A50" s="61"/>
      <c r="B50" s="58"/>
      <c r="C50" s="58"/>
      <c r="D50" s="212"/>
      <c r="E50" s="226"/>
      <c r="F50" s="226"/>
      <c r="G50" s="226"/>
      <c r="H50" s="148"/>
      <c r="I50" s="148"/>
      <c r="J50" s="149"/>
      <c r="K50" s="149"/>
      <c r="L50" s="149"/>
      <c r="M50" s="149"/>
      <c r="N50" s="149"/>
      <c r="O50" s="149"/>
      <c r="P50" s="149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1"/>
      <c r="AI50" s="50"/>
      <c r="AJ50" s="15"/>
      <c r="AK50" s="11"/>
    </row>
    <row r="51" spans="1:37" x14ac:dyDescent="0.3">
      <c r="A51" s="61"/>
      <c r="B51" s="58"/>
      <c r="C51" s="58"/>
      <c r="D51" s="216"/>
      <c r="E51" s="135"/>
      <c r="F51" s="135"/>
      <c r="G51" s="135"/>
      <c r="H51" s="148"/>
      <c r="I51" s="148"/>
      <c r="J51" s="149"/>
      <c r="K51" s="149"/>
      <c r="L51" s="149"/>
      <c r="M51" s="149"/>
      <c r="N51" s="149"/>
      <c r="O51" s="149"/>
      <c r="P51" s="149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1"/>
      <c r="AI51" s="50"/>
      <c r="AJ51" s="15"/>
      <c r="AK51" s="11"/>
    </row>
    <row r="52" spans="1:37" x14ac:dyDescent="0.3">
      <c r="A52" s="61"/>
      <c r="B52" s="58"/>
      <c r="C52" s="58"/>
      <c r="D52" s="212"/>
      <c r="E52" s="226"/>
      <c r="F52" s="226"/>
      <c r="G52" s="226"/>
      <c r="H52" s="148"/>
      <c r="I52" s="148"/>
      <c r="J52" s="149"/>
      <c r="K52" s="149"/>
      <c r="L52" s="149"/>
      <c r="M52" s="149"/>
      <c r="N52" s="149"/>
      <c r="O52" s="149"/>
      <c r="P52" s="149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1"/>
      <c r="AI52" s="50"/>
      <c r="AJ52" s="15"/>
      <c r="AK52" s="11"/>
    </row>
    <row r="53" spans="1:37" x14ac:dyDescent="0.3">
      <c r="A53" s="61"/>
      <c r="B53" s="58"/>
      <c r="C53" s="58"/>
      <c r="D53" s="216"/>
      <c r="E53" s="226"/>
      <c r="F53" s="229"/>
      <c r="G53" s="226"/>
      <c r="H53" s="148"/>
      <c r="I53" s="148"/>
      <c r="J53" s="149"/>
      <c r="K53" s="149"/>
      <c r="L53" s="149"/>
      <c r="M53" s="149"/>
      <c r="N53" s="149"/>
      <c r="O53" s="149"/>
      <c r="P53" s="149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1"/>
      <c r="AI53" s="50"/>
      <c r="AJ53" s="15"/>
      <c r="AK53" s="11"/>
    </row>
    <row r="54" spans="1:37" x14ac:dyDescent="0.3">
      <c r="A54" s="61"/>
      <c r="B54" s="58"/>
      <c r="C54" s="58"/>
      <c r="D54" s="216"/>
      <c r="E54" s="226"/>
      <c r="F54" s="229"/>
      <c r="G54" s="226"/>
      <c r="H54" s="148"/>
      <c r="I54" s="148"/>
      <c r="J54" s="149"/>
      <c r="K54" s="149"/>
      <c r="L54" s="149"/>
      <c r="M54" s="149"/>
      <c r="N54" s="149"/>
      <c r="O54" s="149"/>
      <c r="P54" s="149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1"/>
      <c r="AI54" s="50"/>
      <c r="AJ54" s="15"/>
      <c r="AK54" s="11"/>
    </row>
    <row r="55" spans="1:37" x14ac:dyDescent="0.3">
      <c r="A55" s="61"/>
      <c r="B55" s="58"/>
      <c r="C55" s="58"/>
      <c r="D55" s="216"/>
      <c r="E55" s="226"/>
      <c r="F55" s="235"/>
      <c r="G55" s="226"/>
      <c r="H55" s="148"/>
      <c r="I55" s="148"/>
      <c r="J55" s="149"/>
      <c r="K55" s="149"/>
      <c r="L55" s="149"/>
      <c r="M55" s="149"/>
      <c r="N55" s="149"/>
      <c r="O55" s="149"/>
      <c r="P55" s="149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1"/>
      <c r="AI55" s="50"/>
      <c r="AJ55" s="15"/>
      <c r="AK55" s="11"/>
    </row>
    <row r="56" spans="1:37" x14ac:dyDescent="0.3">
      <c r="A56" s="61"/>
      <c r="B56" s="58"/>
      <c r="C56" s="58"/>
      <c r="D56" s="216"/>
      <c r="E56" s="226"/>
      <c r="F56" s="229"/>
      <c r="G56" s="226"/>
      <c r="H56" s="148"/>
      <c r="I56" s="148"/>
      <c r="J56" s="149"/>
      <c r="K56" s="149"/>
      <c r="L56" s="149"/>
      <c r="M56" s="149"/>
      <c r="N56" s="149"/>
      <c r="O56" s="149"/>
      <c r="P56" s="149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1"/>
      <c r="AI56" s="50">
        <f>SUM(Q50:AH56)</f>
        <v>0</v>
      </c>
      <c r="AJ56" s="15">
        <f>SUM(H50:P56)</f>
        <v>0</v>
      </c>
      <c r="AK56" s="11"/>
    </row>
    <row r="57" spans="1:37" x14ac:dyDescent="0.3">
      <c r="A57" s="61"/>
      <c r="B57" s="58"/>
      <c r="C57" s="58"/>
      <c r="D57" s="216"/>
      <c r="E57" s="226"/>
      <c r="F57" s="135"/>
      <c r="G57" s="226"/>
      <c r="H57" s="148"/>
      <c r="I57" s="148"/>
      <c r="J57" s="149"/>
      <c r="K57" s="149"/>
      <c r="L57" s="149"/>
      <c r="M57" s="149"/>
      <c r="N57" s="149"/>
      <c r="O57" s="149"/>
      <c r="P57" s="149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1"/>
      <c r="AI57" s="50"/>
      <c r="AJ57" s="15"/>
      <c r="AK57" s="11"/>
    </row>
    <row r="58" spans="1:37" x14ac:dyDescent="0.3">
      <c r="A58" s="61"/>
      <c r="B58" s="58"/>
      <c r="C58" s="58"/>
      <c r="D58" s="212"/>
      <c r="E58" s="226"/>
      <c r="F58" s="226"/>
      <c r="G58" s="226"/>
      <c r="H58" s="148"/>
      <c r="I58" s="148"/>
      <c r="J58" s="149"/>
      <c r="K58" s="149"/>
      <c r="L58" s="149"/>
      <c r="M58" s="149"/>
      <c r="N58" s="149"/>
      <c r="O58" s="149"/>
      <c r="P58" s="149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1"/>
      <c r="AI58" s="50"/>
      <c r="AJ58" s="15"/>
      <c r="AK58" s="11"/>
    </row>
    <row r="59" spans="1:37" x14ac:dyDescent="0.3">
      <c r="A59" s="61"/>
      <c r="B59" s="58"/>
      <c r="C59" s="58"/>
      <c r="D59" s="212"/>
      <c r="E59" s="226"/>
      <c r="F59" s="226"/>
      <c r="G59" s="226"/>
      <c r="H59" s="148"/>
      <c r="I59" s="148"/>
      <c r="J59" s="149"/>
      <c r="K59" s="149"/>
      <c r="L59" s="149"/>
      <c r="M59" s="149"/>
      <c r="N59" s="149"/>
      <c r="O59" s="149"/>
      <c r="P59" s="149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1"/>
      <c r="AI59" s="50"/>
      <c r="AJ59" s="15"/>
      <c r="AK59" s="11"/>
    </row>
    <row r="60" spans="1:37" x14ac:dyDescent="0.3">
      <c r="A60" s="61"/>
      <c r="B60" s="58"/>
      <c r="C60" s="58"/>
      <c r="D60" s="212"/>
      <c r="E60" s="226"/>
      <c r="F60" s="229"/>
      <c r="G60" s="226"/>
      <c r="H60" s="148"/>
      <c r="I60" s="148"/>
      <c r="J60" s="149"/>
      <c r="K60" s="149"/>
      <c r="L60" s="149"/>
      <c r="M60" s="149"/>
      <c r="N60" s="149"/>
      <c r="O60" s="149"/>
      <c r="P60" s="149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1"/>
      <c r="AI60" s="50"/>
      <c r="AJ60" s="15"/>
      <c r="AK60" s="11"/>
    </row>
    <row r="61" spans="1:37" x14ac:dyDescent="0.3">
      <c r="A61" s="61"/>
      <c r="B61" s="58"/>
      <c r="C61" s="58"/>
      <c r="D61" s="212"/>
      <c r="E61" s="226"/>
      <c r="F61" s="226"/>
      <c r="G61" s="226"/>
      <c r="H61" s="148"/>
      <c r="I61" s="148"/>
      <c r="J61" s="149"/>
      <c r="K61" s="149"/>
      <c r="L61" s="149"/>
      <c r="M61" s="149"/>
      <c r="N61" s="149"/>
      <c r="O61" s="149"/>
      <c r="P61" s="149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1"/>
      <c r="AI61" s="50"/>
      <c r="AJ61" s="15"/>
      <c r="AK61" s="11"/>
    </row>
    <row r="62" spans="1:37" x14ac:dyDescent="0.3">
      <c r="A62" s="61"/>
      <c r="B62" s="58"/>
      <c r="C62" s="58"/>
      <c r="D62" s="212"/>
      <c r="E62" s="226"/>
      <c r="F62" s="226"/>
      <c r="G62" s="226"/>
      <c r="H62" s="148"/>
      <c r="I62" s="148"/>
      <c r="J62" s="149"/>
      <c r="K62" s="149"/>
      <c r="L62" s="149"/>
      <c r="M62" s="149"/>
      <c r="N62" s="149"/>
      <c r="O62" s="149"/>
      <c r="P62" s="149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1"/>
      <c r="AI62" s="50"/>
      <c r="AJ62" s="15"/>
      <c r="AK62" s="11"/>
    </row>
    <row r="63" spans="1:37" x14ac:dyDescent="0.3">
      <c r="A63" s="61"/>
      <c r="B63" s="58"/>
      <c r="C63" s="58"/>
      <c r="D63" s="212"/>
      <c r="E63" s="226"/>
      <c r="F63" s="226"/>
      <c r="G63" s="226"/>
      <c r="H63" s="148"/>
      <c r="I63" s="148"/>
      <c r="J63" s="149"/>
      <c r="K63" s="149"/>
      <c r="L63" s="149"/>
      <c r="M63" s="149"/>
      <c r="N63" s="149"/>
      <c r="O63" s="149"/>
      <c r="P63" s="149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1"/>
      <c r="AI63" s="50"/>
      <c r="AJ63" s="15"/>
      <c r="AK63" s="11"/>
    </row>
    <row r="64" spans="1:37" x14ac:dyDescent="0.3">
      <c r="A64" s="61"/>
      <c r="B64" s="58"/>
      <c r="C64" s="58"/>
      <c r="D64" s="212"/>
      <c r="E64" s="226"/>
      <c r="F64" s="226"/>
      <c r="G64" s="226"/>
      <c r="H64" s="148"/>
      <c r="I64" s="148"/>
      <c r="J64" s="149"/>
      <c r="K64" s="149"/>
      <c r="L64" s="149"/>
      <c r="M64" s="149"/>
      <c r="N64" s="149"/>
      <c r="O64" s="149"/>
      <c r="P64" s="149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1"/>
      <c r="AI64" s="50"/>
      <c r="AJ64" s="15"/>
      <c r="AK64" s="11"/>
    </row>
    <row r="65" spans="1:37" x14ac:dyDescent="0.3">
      <c r="A65" s="61"/>
      <c r="B65" s="134"/>
      <c r="C65" s="58"/>
      <c r="D65" s="212"/>
      <c r="E65" s="229"/>
      <c r="F65" s="229"/>
      <c r="G65" s="229"/>
      <c r="H65" s="148"/>
      <c r="I65" s="148"/>
      <c r="J65" s="149"/>
      <c r="K65" s="149"/>
      <c r="L65" s="149"/>
      <c r="M65" s="149"/>
      <c r="N65" s="149"/>
      <c r="O65" s="149"/>
      <c r="P65" s="149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1"/>
      <c r="AI65" s="50"/>
      <c r="AJ65" s="15"/>
      <c r="AK65" s="11"/>
    </row>
    <row r="66" spans="1:37" x14ac:dyDescent="0.3">
      <c r="A66" s="61"/>
      <c r="B66" s="58"/>
      <c r="C66" s="58"/>
      <c r="D66" s="212"/>
      <c r="E66" s="135"/>
      <c r="F66" s="135"/>
      <c r="G66" s="135"/>
      <c r="H66" s="148"/>
      <c r="I66" s="148"/>
      <c r="J66" s="149"/>
      <c r="K66" s="149"/>
      <c r="L66" s="149"/>
      <c r="M66" s="149"/>
      <c r="N66" s="149"/>
      <c r="O66" s="149"/>
      <c r="P66" s="149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1"/>
      <c r="AI66" s="50"/>
      <c r="AJ66" s="15"/>
      <c r="AK66" s="11"/>
    </row>
    <row r="67" spans="1:37" x14ac:dyDescent="0.3">
      <c r="A67" s="61"/>
      <c r="B67" s="58"/>
      <c r="C67" s="58"/>
      <c r="D67" s="212"/>
      <c r="E67" s="229"/>
      <c r="F67" s="229"/>
      <c r="G67" s="229"/>
      <c r="H67" s="148"/>
      <c r="I67" s="148"/>
      <c r="J67" s="149"/>
      <c r="K67" s="149"/>
      <c r="L67" s="149"/>
      <c r="M67" s="149"/>
      <c r="N67" s="149"/>
      <c r="O67" s="149"/>
      <c r="P67" s="149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1"/>
      <c r="AI67" s="50"/>
      <c r="AJ67" s="15"/>
      <c r="AK67" s="11"/>
    </row>
    <row r="68" spans="1:37" x14ac:dyDescent="0.3">
      <c r="A68" s="61"/>
      <c r="B68" s="58"/>
      <c r="C68" s="58"/>
      <c r="D68" s="212"/>
      <c r="E68" s="229"/>
      <c r="F68" s="229"/>
      <c r="G68" s="229"/>
      <c r="H68" s="148"/>
      <c r="I68" s="148"/>
      <c r="J68" s="149"/>
      <c r="K68" s="149"/>
      <c r="L68" s="149"/>
      <c r="M68" s="149"/>
      <c r="N68" s="149"/>
      <c r="O68" s="149"/>
      <c r="P68" s="149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1"/>
      <c r="AI68" s="50"/>
      <c r="AJ68" s="15"/>
      <c r="AK68" s="11"/>
    </row>
    <row r="69" spans="1:37" x14ac:dyDescent="0.3">
      <c r="A69" s="61"/>
      <c r="B69" s="58"/>
      <c r="C69" s="58"/>
      <c r="D69" s="212"/>
      <c r="E69" s="229"/>
      <c r="F69" s="229"/>
      <c r="G69" s="229"/>
      <c r="H69" s="148"/>
      <c r="I69" s="148"/>
      <c r="J69" s="149"/>
      <c r="K69" s="149"/>
      <c r="L69" s="149"/>
      <c r="M69" s="149"/>
      <c r="N69" s="149"/>
      <c r="O69" s="149"/>
      <c r="P69" s="149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1"/>
      <c r="AI69" s="50"/>
      <c r="AJ69" s="15"/>
      <c r="AK69" s="11"/>
    </row>
    <row r="70" spans="1:37" x14ac:dyDescent="0.3">
      <c r="A70" s="61"/>
      <c r="B70" s="58"/>
      <c r="C70" s="58"/>
      <c r="D70" s="212"/>
      <c r="E70" s="135"/>
      <c r="F70" s="135"/>
      <c r="G70" s="135"/>
      <c r="H70" s="148"/>
      <c r="I70" s="148"/>
      <c r="J70" s="149"/>
      <c r="K70" s="149"/>
      <c r="L70" s="149"/>
      <c r="M70" s="149"/>
      <c r="N70" s="149"/>
      <c r="O70" s="149"/>
      <c r="P70" s="149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1"/>
      <c r="AI70" s="50">
        <f>SUM(Q57:AH70)</f>
        <v>0</v>
      </c>
      <c r="AJ70" s="15">
        <f>SUM(H57:P70)</f>
        <v>0</v>
      </c>
      <c r="AK70" s="11"/>
    </row>
    <row r="71" spans="1:37" x14ac:dyDescent="0.3">
      <c r="A71" s="61"/>
      <c r="B71" s="58"/>
      <c r="C71" s="58"/>
      <c r="D71" s="212"/>
      <c r="E71" s="135"/>
      <c r="F71" s="135"/>
      <c r="G71" s="135"/>
      <c r="H71" s="148"/>
      <c r="I71" s="148"/>
      <c r="J71" s="149"/>
      <c r="K71" s="149"/>
      <c r="L71" s="149"/>
      <c r="M71" s="149"/>
      <c r="N71" s="149"/>
      <c r="O71" s="149"/>
      <c r="P71" s="149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1"/>
      <c r="AI71" s="50"/>
      <c r="AJ71" s="15"/>
      <c r="AK71" s="11"/>
    </row>
    <row r="72" spans="1:37" x14ac:dyDescent="0.3">
      <c r="A72" s="61"/>
      <c r="B72" s="58"/>
      <c r="C72" s="58"/>
      <c r="D72" s="212"/>
      <c r="E72" s="135"/>
      <c r="F72" s="135"/>
      <c r="G72" s="135"/>
      <c r="H72" s="148"/>
      <c r="I72" s="148"/>
      <c r="J72" s="149"/>
      <c r="K72" s="149"/>
      <c r="L72" s="149"/>
      <c r="M72" s="149"/>
      <c r="N72" s="149"/>
      <c r="O72" s="149"/>
      <c r="P72" s="149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1"/>
      <c r="AI72" s="50"/>
      <c r="AJ72" s="15"/>
      <c r="AK72" s="11"/>
    </row>
    <row r="73" spans="1:37" x14ac:dyDescent="0.3">
      <c r="A73" s="61"/>
      <c r="B73" s="58"/>
      <c r="C73" s="58"/>
      <c r="D73" s="212"/>
      <c r="E73" s="135"/>
      <c r="F73" s="135"/>
      <c r="G73" s="135"/>
      <c r="H73" s="148"/>
      <c r="I73" s="148"/>
      <c r="J73" s="149"/>
      <c r="K73" s="149"/>
      <c r="L73" s="149"/>
      <c r="M73" s="149"/>
      <c r="N73" s="149"/>
      <c r="O73" s="149"/>
      <c r="P73" s="149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1"/>
      <c r="AI73" s="50"/>
      <c r="AJ73" s="15"/>
      <c r="AK73" s="11"/>
    </row>
    <row r="74" spans="1:37" x14ac:dyDescent="0.3">
      <c r="A74" s="61"/>
      <c r="B74" s="58"/>
      <c r="C74" s="58"/>
      <c r="D74" s="212"/>
      <c r="E74" s="135"/>
      <c r="F74" s="135"/>
      <c r="G74" s="135"/>
      <c r="H74" s="148"/>
      <c r="I74" s="148"/>
      <c r="J74" s="149"/>
      <c r="K74" s="149"/>
      <c r="L74" s="149"/>
      <c r="M74" s="149"/>
      <c r="N74" s="149"/>
      <c r="O74" s="149"/>
      <c r="P74" s="149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1"/>
      <c r="AI74" s="50"/>
      <c r="AJ74" s="15"/>
      <c r="AK74" s="11"/>
    </row>
    <row r="75" spans="1:37" x14ac:dyDescent="0.3">
      <c r="A75" s="61"/>
      <c r="B75" s="58"/>
      <c r="C75" s="58"/>
      <c r="D75" s="212"/>
      <c r="E75" s="135"/>
      <c r="F75" s="135"/>
      <c r="G75" s="135"/>
      <c r="H75" s="148"/>
      <c r="I75" s="148"/>
      <c r="J75" s="149"/>
      <c r="K75" s="149"/>
      <c r="L75" s="149"/>
      <c r="M75" s="149"/>
      <c r="N75" s="149"/>
      <c r="O75" s="149"/>
      <c r="P75" s="149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1"/>
      <c r="AI75" s="50"/>
      <c r="AJ75" s="15"/>
      <c r="AK75" s="11"/>
    </row>
    <row r="76" spans="1:37" x14ac:dyDescent="0.3">
      <c r="A76" s="61"/>
      <c r="B76" s="58"/>
      <c r="C76" s="58"/>
      <c r="D76" s="212"/>
      <c r="E76" s="135"/>
      <c r="F76" s="229"/>
      <c r="G76" s="135"/>
      <c r="H76" s="148"/>
      <c r="I76" s="148"/>
      <c r="J76" s="149"/>
      <c r="K76" s="149"/>
      <c r="L76" s="149"/>
      <c r="M76" s="149"/>
      <c r="N76" s="149"/>
      <c r="O76" s="149"/>
      <c r="P76" s="149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1"/>
      <c r="AI76" s="50"/>
      <c r="AJ76" s="15"/>
      <c r="AK76" s="11"/>
    </row>
    <row r="77" spans="1:37" x14ac:dyDescent="0.3">
      <c r="A77" s="61"/>
      <c r="B77" s="58"/>
      <c r="C77" s="58"/>
      <c r="D77" s="212"/>
      <c r="E77" s="229"/>
      <c r="F77" s="229"/>
      <c r="G77" s="229"/>
      <c r="H77" s="148"/>
      <c r="I77" s="148"/>
      <c r="J77" s="149"/>
      <c r="K77" s="149"/>
      <c r="L77" s="149"/>
      <c r="M77" s="149"/>
      <c r="N77" s="149"/>
      <c r="O77" s="149"/>
      <c r="P77" s="149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1"/>
      <c r="AI77" s="50"/>
      <c r="AJ77" s="15"/>
      <c r="AK77" s="11"/>
    </row>
    <row r="78" spans="1:37" s="136" customFormat="1" x14ac:dyDescent="0.3">
      <c r="A78" s="61"/>
      <c r="B78" s="58"/>
      <c r="C78" s="58"/>
      <c r="D78" s="212"/>
      <c r="E78" s="229"/>
      <c r="F78" s="135"/>
      <c r="G78" s="135"/>
      <c r="H78" s="150"/>
      <c r="I78" s="150"/>
      <c r="J78" s="151"/>
      <c r="K78" s="151"/>
      <c r="L78" s="151"/>
      <c r="M78" s="151"/>
      <c r="N78" s="151"/>
      <c r="O78" s="151"/>
      <c r="P78" s="151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1"/>
      <c r="AI78" s="50"/>
      <c r="AJ78" s="15"/>
      <c r="AK78" s="84"/>
    </row>
    <row r="79" spans="1:37" s="136" customFormat="1" x14ac:dyDescent="0.3">
      <c r="A79" s="61"/>
      <c r="B79" s="58"/>
      <c r="C79" s="58"/>
      <c r="D79" s="212"/>
      <c r="E79" s="229"/>
      <c r="F79" s="135"/>
      <c r="G79" s="135"/>
      <c r="H79" s="150"/>
      <c r="I79" s="150"/>
      <c r="J79" s="151"/>
      <c r="K79" s="151"/>
      <c r="L79" s="151"/>
      <c r="M79" s="151"/>
      <c r="N79" s="151"/>
      <c r="O79" s="151"/>
      <c r="P79" s="151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1"/>
      <c r="AI79" s="50"/>
      <c r="AJ79" s="15"/>
      <c r="AK79" s="84"/>
    </row>
    <row r="80" spans="1:37" s="136" customFormat="1" x14ac:dyDescent="0.3">
      <c r="A80" s="61"/>
      <c r="B80" s="58"/>
      <c r="C80" s="58"/>
      <c r="D80" s="212"/>
      <c r="E80" s="229"/>
      <c r="F80" s="135"/>
      <c r="G80" s="135"/>
      <c r="H80" s="150"/>
      <c r="I80" s="150"/>
      <c r="J80" s="151"/>
      <c r="K80" s="151"/>
      <c r="L80" s="151"/>
      <c r="M80" s="151"/>
      <c r="N80" s="151"/>
      <c r="O80" s="151"/>
      <c r="P80" s="151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1"/>
      <c r="AI80" s="50"/>
      <c r="AJ80" s="15"/>
      <c r="AK80" s="84"/>
    </row>
    <row r="81" spans="1:37" s="136" customFormat="1" x14ac:dyDescent="0.3">
      <c r="A81" s="61"/>
      <c r="B81" s="58"/>
      <c r="C81" s="58"/>
      <c r="D81" s="212"/>
      <c r="E81" s="229"/>
      <c r="F81" s="229"/>
      <c r="G81" s="229"/>
      <c r="H81" s="150"/>
      <c r="I81" s="150"/>
      <c r="J81" s="151"/>
      <c r="K81" s="151"/>
      <c r="L81" s="151"/>
      <c r="M81" s="151"/>
      <c r="N81" s="151"/>
      <c r="O81" s="151"/>
      <c r="P81" s="151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1"/>
      <c r="AI81" s="50"/>
      <c r="AJ81" s="15"/>
      <c r="AK81" s="84"/>
    </row>
    <row r="82" spans="1:37" s="136" customFormat="1" x14ac:dyDescent="0.3">
      <c r="A82" s="61"/>
      <c r="B82" s="58"/>
      <c r="C82" s="58"/>
      <c r="D82" s="212"/>
      <c r="E82" s="236"/>
      <c r="F82" s="229"/>
      <c r="G82" s="229"/>
      <c r="H82" s="150"/>
      <c r="I82" s="150"/>
      <c r="J82" s="151"/>
      <c r="K82" s="151"/>
      <c r="L82" s="151"/>
      <c r="M82" s="151"/>
      <c r="N82" s="151"/>
      <c r="O82" s="151"/>
      <c r="P82" s="151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1"/>
      <c r="AI82" s="50"/>
      <c r="AJ82" s="15"/>
      <c r="AK82" s="84"/>
    </row>
    <row r="83" spans="1:37" s="136" customFormat="1" x14ac:dyDescent="0.3">
      <c r="A83" s="61"/>
      <c r="B83" s="58"/>
      <c r="C83" s="58"/>
      <c r="D83" s="212"/>
      <c r="E83" s="236"/>
      <c r="F83" s="229"/>
      <c r="G83" s="229"/>
      <c r="H83" s="150"/>
      <c r="I83" s="150"/>
      <c r="J83" s="151"/>
      <c r="K83" s="151"/>
      <c r="L83" s="151"/>
      <c r="M83" s="151"/>
      <c r="N83" s="151"/>
      <c r="O83" s="151"/>
      <c r="P83" s="151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1"/>
      <c r="AI83" s="50"/>
      <c r="AJ83" s="15"/>
      <c r="AK83" s="84"/>
    </row>
    <row r="84" spans="1:37" s="136" customFormat="1" x14ac:dyDescent="0.3">
      <c r="A84" s="61"/>
      <c r="B84" s="58"/>
      <c r="C84" s="58"/>
      <c r="D84" s="212"/>
      <c r="E84" s="229"/>
      <c r="F84" s="135"/>
      <c r="G84" s="135"/>
      <c r="H84" s="150"/>
      <c r="I84" s="150"/>
      <c r="J84" s="151"/>
      <c r="K84" s="151"/>
      <c r="L84" s="151"/>
      <c r="M84" s="151"/>
      <c r="N84" s="151"/>
      <c r="O84" s="151"/>
      <c r="P84" s="151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1"/>
      <c r="AI84" s="50"/>
      <c r="AJ84" s="15"/>
      <c r="AK84" s="84"/>
    </row>
    <row r="85" spans="1:37" s="136" customFormat="1" x14ac:dyDescent="0.3">
      <c r="A85" s="61"/>
      <c r="B85" s="58"/>
      <c r="C85" s="58"/>
      <c r="D85" s="212"/>
      <c r="E85" s="229"/>
      <c r="F85" s="135"/>
      <c r="G85" s="135"/>
      <c r="H85" s="150"/>
      <c r="I85" s="150"/>
      <c r="J85" s="151"/>
      <c r="K85" s="151"/>
      <c r="L85" s="151"/>
      <c r="M85" s="151"/>
      <c r="N85" s="151"/>
      <c r="O85" s="151"/>
      <c r="P85" s="151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1"/>
      <c r="AI85" s="50"/>
      <c r="AJ85" s="15"/>
      <c r="AK85" s="84"/>
    </row>
    <row r="86" spans="1:37" x14ac:dyDescent="0.3">
      <c r="A86" s="61"/>
      <c r="B86" s="58"/>
      <c r="C86" s="58"/>
      <c r="D86" s="212"/>
      <c r="E86" s="229"/>
      <c r="F86" s="229"/>
      <c r="G86" s="229"/>
      <c r="H86" s="148"/>
      <c r="I86" s="148"/>
      <c r="J86" s="149"/>
      <c r="K86" s="149"/>
      <c r="L86" s="149"/>
      <c r="M86" s="149"/>
      <c r="N86" s="149"/>
      <c r="O86" s="149"/>
      <c r="P86" s="149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1"/>
      <c r="AI86" s="50">
        <f>SUM(Q71:AH86)</f>
        <v>0</v>
      </c>
      <c r="AJ86" s="15">
        <f>SUM(H71:P86)</f>
        <v>0</v>
      </c>
      <c r="AK86" s="11"/>
    </row>
    <row r="87" spans="1:37" x14ac:dyDescent="0.3">
      <c r="A87" s="61"/>
      <c r="B87" s="58"/>
      <c r="C87" s="58"/>
      <c r="D87" s="212"/>
      <c r="E87" s="229"/>
      <c r="F87" s="229"/>
      <c r="G87" s="229"/>
      <c r="H87" s="148"/>
      <c r="I87" s="148"/>
      <c r="J87" s="149"/>
      <c r="K87" s="149"/>
      <c r="L87" s="149"/>
      <c r="M87" s="149"/>
      <c r="N87" s="149"/>
      <c r="O87" s="149"/>
      <c r="P87" s="149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1"/>
      <c r="AI87" s="50"/>
      <c r="AJ87" s="15"/>
      <c r="AK87" s="11"/>
    </row>
    <row r="88" spans="1:37" x14ac:dyDescent="0.3">
      <c r="A88" s="61"/>
      <c r="B88" s="58"/>
      <c r="C88" s="58"/>
      <c r="D88" s="212"/>
      <c r="E88" s="229"/>
      <c r="F88" s="229"/>
      <c r="G88" s="229"/>
      <c r="H88" s="148"/>
      <c r="I88" s="148"/>
      <c r="J88" s="149"/>
      <c r="K88" s="149"/>
      <c r="L88" s="149"/>
      <c r="M88" s="149"/>
      <c r="N88" s="149"/>
      <c r="O88" s="149"/>
      <c r="P88" s="149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1"/>
      <c r="AI88" s="50"/>
      <c r="AJ88" s="15"/>
      <c r="AK88" s="11"/>
    </row>
    <row r="89" spans="1:37" x14ac:dyDescent="0.3">
      <c r="A89" s="61"/>
      <c r="B89" s="58"/>
      <c r="C89" s="58"/>
      <c r="D89" s="212"/>
      <c r="E89" s="229"/>
      <c r="F89" s="229"/>
      <c r="G89" s="229"/>
      <c r="H89" s="148"/>
      <c r="I89" s="148"/>
      <c r="J89" s="149"/>
      <c r="K89" s="149"/>
      <c r="L89" s="149"/>
      <c r="M89" s="149"/>
      <c r="N89" s="149"/>
      <c r="O89" s="149"/>
      <c r="P89" s="149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1"/>
      <c r="AI89" s="50"/>
      <c r="AJ89" s="15"/>
      <c r="AK89" s="11"/>
    </row>
    <row r="90" spans="1:37" x14ac:dyDescent="0.3">
      <c r="A90" s="61"/>
      <c r="B90" s="58"/>
      <c r="C90" s="58"/>
      <c r="D90" s="212"/>
      <c r="E90" s="229"/>
      <c r="F90" s="229"/>
      <c r="G90" s="229"/>
      <c r="H90" s="148"/>
      <c r="I90" s="148"/>
      <c r="J90" s="149"/>
      <c r="K90" s="149"/>
      <c r="L90" s="149"/>
      <c r="M90" s="149"/>
      <c r="N90" s="149"/>
      <c r="O90" s="149"/>
      <c r="P90" s="149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1"/>
      <c r="AI90" s="50"/>
      <c r="AJ90" s="15"/>
      <c r="AK90" s="11"/>
    </row>
    <row r="91" spans="1:37" x14ac:dyDescent="0.3">
      <c r="A91" s="61"/>
      <c r="B91" s="58"/>
      <c r="C91" s="58"/>
      <c r="D91" s="212"/>
      <c r="E91" s="229"/>
      <c r="F91" s="229"/>
      <c r="G91" s="229"/>
      <c r="H91" s="148"/>
      <c r="I91" s="148"/>
      <c r="J91" s="149"/>
      <c r="K91" s="149"/>
      <c r="L91" s="149"/>
      <c r="M91" s="149"/>
      <c r="N91" s="149"/>
      <c r="O91" s="149"/>
      <c r="P91" s="149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1"/>
      <c r="AI91" s="50">
        <f>SUM(Q87:AH91)</f>
        <v>0</v>
      </c>
      <c r="AJ91" s="15">
        <f>SUM(H87:P91)</f>
        <v>0</v>
      </c>
      <c r="AK91" s="11"/>
    </row>
    <row r="92" spans="1:37" x14ac:dyDescent="0.3">
      <c r="A92" s="61"/>
      <c r="B92" s="58"/>
      <c r="C92" s="58"/>
      <c r="D92" s="212"/>
      <c r="E92" s="135"/>
      <c r="F92" s="135"/>
      <c r="G92" s="135"/>
      <c r="H92" s="148"/>
      <c r="I92" s="148"/>
      <c r="J92" s="149"/>
      <c r="K92" s="149"/>
      <c r="L92" s="149"/>
      <c r="M92" s="149"/>
      <c r="N92" s="149"/>
      <c r="O92" s="149"/>
      <c r="P92" s="149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1"/>
      <c r="AI92" s="50"/>
      <c r="AJ92" s="15"/>
      <c r="AK92" s="11"/>
    </row>
    <row r="93" spans="1:37" x14ac:dyDescent="0.3">
      <c r="A93" s="61"/>
      <c r="B93" s="58"/>
      <c r="C93" s="58"/>
      <c r="D93" s="212"/>
      <c r="E93" s="135"/>
      <c r="F93" s="135"/>
      <c r="G93" s="135"/>
      <c r="H93" s="148"/>
      <c r="I93" s="148"/>
      <c r="J93" s="149"/>
      <c r="K93" s="149"/>
      <c r="L93" s="149"/>
      <c r="M93" s="149"/>
      <c r="N93" s="149"/>
      <c r="O93" s="149"/>
      <c r="P93" s="149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1"/>
      <c r="AI93" s="50"/>
      <c r="AJ93" s="15"/>
      <c r="AK93" s="11"/>
    </row>
    <row r="94" spans="1:37" x14ac:dyDescent="0.3">
      <c r="A94" s="61"/>
      <c r="B94" s="58"/>
      <c r="C94" s="58"/>
      <c r="D94" s="212"/>
      <c r="E94" s="135"/>
      <c r="F94" s="135"/>
      <c r="G94" s="135"/>
      <c r="H94" s="148"/>
      <c r="I94" s="148"/>
      <c r="J94" s="149"/>
      <c r="K94" s="149"/>
      <c r="L94" s="149"/>
      <c r="M94" s="149"/>
      <c r="N94" s="149"/>
      <c r="O94" s="149"/>
      <c r="P94" s="149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1"/>
      <c r="AI94" s="50"/>
      <c r="AJ94" s="15"/>
      <c r="AK94" s="11"/>
    </row>
    <row r="95" spans="1:37" x14ac:dyDescent="0.3">
      <c r="A95" s="61"/>
      <c r="B95" s="58"/>
      <c r="C95" s="58"/>
      <c r="D95" s="212"/>
      <c r="E95" s="135"/>
      <c r="F95" s="135"/>
      <c r="G95" s="135"/>
      <c r="H95" s="148"/>
      <c r="I95" s="148"/>
      <c r="J95" s="149"/>
      <c r="K95" s="149"/>
      <c r="L95" s="149"/>
      <c r="M95" s="149"/>
      <c r="N95" s="149"/>
      <c r="O95" s="149"/>
      <c r="P95" s="149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1"/>
      <c r="AI95" s="50"/>
      <c r="AJ95" s="15"/>
      <c r="AK95" s="11"/>
    </row>
    <row r="96" spans="1:37" x14ac:dyDescent="0.3">
      <c r="A96" s="61"/>
      <c r="B96" s="58"/>
      <c r="C96" s="58"/>
      <c r="D96" s="212"/>
      <c r="E96" s="135"/>
      <c r="F96" s="135"/>
      <c r="G96" s="135"/>
      <c r="H96" s="148"/>
      <c r="I96" s="148"/>
      <c r="J96" s="149"/>
      <c r="K96" s="149"/>
      <c r="L96" s="149"/>
      <c r="M96" s="149"/>
      <c r="N96" s="149"/>
      <c r="O96" s="149"/>
      <c r="P96" s="149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1"/>
      <c r="AI96" s="50"/>
      <c r="AJ96" s="15"/>
      <c r="AK96" s="11"/>
    </row>
    <row r="97" spans="1:37" x14ac:dyDescent="0.3">
      <c r="A97" s="129"/>
      <c r="B97" s="58"/>
      <c r="C97" s="58"/>
      <c r="D97" s="212"/>
      <c r="E97" s="229"/>
      <c r="F97" s="229"/>
      <c r="G97" s="229"/>
      <c r="H97" s="148"/>
      <c r="I97" s="148"/>
      <c r="J97" s="149"/>
      <c r="K97" s="149"/>
      <c r="L97" s="149"/>
      <c r="M97" s="149"/>
      <c r="N97" s="149"/>
      <c r="O97" s="149"/>
      <c r="P97" s="149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1"/>
      <c r="AI97" s="50"/>
      <c r="AJ97" s="15"/>
      <c r="AK97" s="11"/>
    </row>
    <row r="98" spans="1:37" x14ac:dyDescent="0.3">
      <c r="A98" s="129"/>
      <c r="B98" s="58"/>
      <c r="C98" s="58"/>
      <c r="D98" s="212"/>
      <c r="E98" s="229"/>
      <c r="F98" s="226"/>
      <c r="G98" s="226"/>
      <c r="H98" s="148"/>
      <c r="I98" s="148"/>
      <c r="J98" s="149"/>
      <c r="K98" s="149"/>
      <c r="L98" s="149"/>
      <c r="M98" s="149"/>
      <c r="N98" s="149"/>
      <c r="O98" s="149"/>
      <c r="P98" s="149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1"/>
      <c r="AI98" s="50"/>
      <c r="AJ98" s="15"/>
      <c r="AK98" s="11"/>
    </row>
    <row r="99" spans="1:37" x14ac:dyDescent="0.3">
      <c r="A99" s="129"/>
      <c r="B99" s="58"/>
      <c r="C99" s="58"/>
      <c r="D99" s="212"/>
      <c r="E99" s="229"/>
      <c r="F99" s="226"/>
      <c r="G99" s="226"/>
      <c r="H99" s="148"/>
      <c r="I99" s="148"/>
      <c r="J99" s="149"/>
      <c r="K99" s="149"/>
      <c r="L99" s="149"/>
      <c r="M99" s="149"/>
      <c r="N99" s="149"/>
      <c r="O99" s="149"/>
      <c r="P99" s="149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1"/>
      <c r="AI99" s="50"/>
      <c r="AJ99" s="15"/>
      <c r="AK99" s="11"/>
    </row>
    <row r="100" spans="1:37" x14ac:dyDescent="0.3">
      <c r="A100" s="129"/>
      <c r="B100" s="58"/>
      <c r="C100" s="58"/>
      <c r="D100" s="212"/>
      <c r="E100" s="229"/>
      <c r="F100" s="226"/>
      <c r="G100" s="226"/>
      <c r="H100" s="148"/>
      <c r="I100" s="148"/>
      <c r="J100" s="149"/>
      <c r="K100" s="149"/>
      <c r="L100" s="149"/>
      <c r="M100" s="149"/>
      <c r="N100" s="149"/>
      <c r="O100" s="149"/>
      <c r="P100" s="149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1"/>
      <c r="AI100" s="50">
        <f>SUM(Q92:AH100)</f>
        <v>0</v>
      </c>
      <c r="AJ100" s="15">
        <f>SUM(H92:P100)</f>
        <v>0</v>
      </c>
      <c r="AK100" s="11"/>
    </row>
    <row r="101" spans="1:37" x14ac:dyDescent="0.3">
      <c r="A101" s="129"/>
      <c r="B101" s="58"/>
      <c r="C101" s="58"/>
      <c r="D101" s="212"/>
      <c r="E101" s="135"/>
      <c r="F101" s="226"/>
      <c r="G101" s="226"/>
      <c r="H101" s="148"/>
      <c r="I101" s="148"/>
      <c r="J101" s="149"/>
      <c r="K101" s="149"/>
      <c r="L101" s="149"/>
      <c r="M101" s="149"/>
      <c r="N101" s="149"/>
      <c r="O101" s="149"/>
      <c r="P101" s="149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1"/>
      <c r="AI101" s="50"/>
      <c r="AJ101" s="15"/>
      <c r="AK101" s="11"/>
    </row>
    <row r="102" spans="1:37" x14ac:dyDescent="0.3">
      <c r="A102" s="129"/>
      <c r="B102" s="58"/>
      <c r="C102" s="58"/>
      <c r="D102" s="212"/>
      <c r="E102" s="135"/>
      <c r="F102" s="226"/>
      <c r="G102" s="226"/>
      <c r="H102" s="148"/>
      <c r="I102" s="148"/>
      <c r="J102" s="149"/>
      <c r="K102" s="149"/>
      <c r="L102" s="149"/>
      <c r="M102" s="149"/>
      <c r="N102" s="149"/>
      <c r="O102" s="149"/>
      <c r="P102" s="149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1"/>
      <c r="AI102" s="50"/>
      <c r="AJ102" s="15"/>
      <c r="AK102" s="11"/>
    </row>
    <row r="103" spans="1:37" x14ac:dyDescent="0.3">
      <c r="A103" s="129"/>
      <c r="B103" s="58"/>
      <c r="C103" s="58"/>
      <c r="D103" s="212"/>
      <c r="E103" s="135"/>
      <c r="F103" s="226"/>
      <c r="G103" s="226"/>
      <c r="H103" s="148"/>
      <c r="I103" s="148"/>
      <c r="J103" s="149"/>
      <c r="K103" s="149"/>
      <c r="L103" s="149"/>
      <c r="M103" s="149"/>
      <c r="N103" s="149"/>
      <c r="O103" s="149"/>
      <c r="P103" s="149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1"/>
      <c r="AI103" s="50"/>
      <c r="AJ103" s="15"/>
      <c r="AK103" s="11"/>
    </row>
    <row r="104" spans="1:37" x14ac:dyDescent="0.3">
      <c r="A104" s="129"/>
      <c r="B104" s="58"/>
      <c r="C104" s="58"/>
      <c r="D104" s="212"/>
      <c r="E104" s="135"/>
      <c r="F104" s="226"/>
      <c r="G104" s="226"/>
      <c r="H104" s="148"/>
      <c r="I104" s="148"/>
      <c r="J104" s="149"/>
      <c r="K104" s="149"/>
      <c r="L104" s="149"/>
      <c r="M104" s="149"/>
      <c r="N104" s="149"/>
      <c r="O104" s="149"/>
      <c r="P104" s="149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1"/>
      <c r="AI104" s="50"/>
      <c r="AJ104" s="15"/>
      <c r="AK104" s="11"/>
    </row>
    <row r="105" spans="1:37" x14ac:dyDescent="0.3">
      <c r="A105" s="129"/>
      <c r="B105" s="58"/>
      <c r="C105" s="58"/>
      <c r="D105" s="212"/>
      <c r="E105" s="135"/>
      <c r="F105" s="229"/>
      <c r="G105" s="226"/>
      <c r="H105" s="148"/>
      <c r="I105" s="148"/>
      <c r="J105" s="149"/>
      <c r="K105" s="149"/>
      <c r="L105" s="149"/>
      <c r="M105" s="149"/>
      <c r="N105" s="149"/>
      <c r="O105" s="149"/>
      <c r="P105" s="149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1"/>
      <c r="AI105" s="50"/>
      <c r="AJ105" s="15"/>
      <c r="AK105" s="11"/>
    </row>
    <row r="106" spans="1:37" x14ac:dyDescent="0.3">
      <c r="A106" s="129"/>
      <c r="B106" s="58"/>
      <c r="C106" s="58"/>
      <c r="D106" s="212"/>
      <c r="E106" s="229"/>
      <c r="F106" s="226"/>
      <c r="G106" s="226"/>
      <c r="H106" s="148"/>
      <c r="I106" s="148"/>
      <c r="J106" s="149"/>
      <c r="K106" s="149"/>
      <c r="L106" s="149"/>
      <c r="M106" s="149"/>
      <c r="N106" s="149"/>
      <c r="O106" s="149"/>
      <c r="P106" s="149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1"/>
      <c r="AI106" s="50"/>
      <c r="AJ106" s="15"/>
      <c r="AK106" s="11"/>
    </row>
    <row r="107" spans="1:37" x14ac:dyDescent="0.3">
      <c r="A107" s="129"/>
      <c r="B107" s="58"/>
      <c r="C107" s="58"/>
      <c r="D107" s="212"/>
      <c r="E107" s="229"/>
      <c r="F107" s="226"/>
      <c r="G107" s="226"/>
      <c r="H107" s="148"/>
      <c r="I107" s="148"/>
      <c r="J107" s="149"/>
      <c r="K107" s="149"/>
      <c r="L107" s="149"/>
      <c r="M107" s="149"/>
      <c r="N107" s="149"/>
      <c r="O107" s="149"/>
      <c r="P107" s="149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1"/>
      <c r="AI107" s="50"/>
      <c r="AJ107" s="15"/>
      <c r="AK107" s="11"/>
    </row>
    <row r="108" spans="1:37" x14ac:dyDescent="0.3">
      <c r="A108" s="129"/>
      <c r="B108" s="58"/>
      <c r="C108" s="58"/>
      <c r="D108" s="212"/>
      <c r="E108" s="229"/>
      <c r="F108" s="226"/>
      <c r="G108" s="226"/>
      <c r="H108" s="148"/>
      <c r="I108" s="148"/>
      <c r="J108" s="149"/>
      <c r="K108" s="149"/>
      <c r="L108" s="149"/>
      <c r="M108" s="149"/>
      <c r="N108" s="149"/>
      <c r="O108" s="149"/>
      <c r="P108" s="149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1"/>
      <c r="AI108" s="50"/>
      <c r="AJ108" s="15"/>
      <c r="AK108" s="11"/>
    </row>
    <row r="109" spans="1:37" x14ac:dyDescent="0.3">
      <c r="A109" s="129"/>
      <c r="B109" s="58"/>
      <c r="C109" s="58"/>
      <c r="D109" s="212"/>
      <c r="E109" s="229"/>
      <c r="F109" s="226"/>
      <c r="G109" s="226"/>
      <c r="H109" s="148"/>
      <c r="I109" s="148"/>
      <c r="J109" s="149"/>
      <c r="K109" s="149"/>
      <c r="L109" s="149"/>
      <c r="M109" s="149"/>
      <c r="N109" s="149"/>
      <c r="O109" s="149"/>
      <c r="P109" s="149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1"/>
      <c r="AI109" s="50"/>
      <c r="AJ109" s="15"/>
      <c r="AK109" s="11"/>
    </row>
    <row r="110" spans="1:37" x14ac:dyDescent="0.3">
      <c r="A110" s="129"/>
      <c r="B110" s="58"/>
      <c r="C110" s="58"/>
      <c r="D110" s="212"/>
      <c r="E110" s="229"/>
      <c r="F110" s="226"/>
      <c r="G110" s="226"/>
      <c r="H110" s="148"/>
      <c r="I110" s="148"/>
      <c r="J110" s="149"/>
      <c r="K110" s="149"/>
      <c r="L110" s="149"/>
      <c r="M110" s="149"/>
      <c r="N110" s="149"/>
      <c r="O110" s="149"/>
      <c r="P110" s="149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1"/>
      <c r="AI110" s="50">
        <f>SUM(Q101:AH110)</f>
        <v>0</v>
      </c>
      <c r="AJ110" s="15">
        <f>SUM(H101:P110)</f>
        <v>0</v>
      </c>
      <c r="AK110" s="11"/>
    </row>
    <row r="111" spans="1:37" x14ac:dyDescent="0.3">
      <c r="A111" s="129"/>
      <c r="B111" s="58"/>
      <c r="C111" s="58"/>
      <c r="D111" s="212"/>
      <c r="E111" s="229"/>
      <c r="F111" s="226"/>
      <c r="G111" s="226"/>
      <c r="H111" s="148"/>
      <c r="I111" s="148"/>
      <c r="J111" s="149"/>
      <c r="K111" s="149"/>
      <c r="L111" s="149"/>
      <c r="M111" s="149"/>
      <c r="N111" s="149"/>
      <c r="O111" s="149"/>
      <c r="P111" s="149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1"/>
      <c r="AI111" s="50"/>
      <c r="AJ111" s="15"/>
      <c r="AK111" s="11"/>
    </row>
    <row r="112" spans="1:37" x14ac:dyDescent="0.3">
      <c r="A112" s="129"/>
      <c r="B112" s="58"/>
      <c r="C112" s="58"/>
      <c r="D112" s="212"/>
      <c r="E112" s="226"/>
      <c r="F112" s="226"/>
      <c r="G112" s="226"/>
      <c r="H112" s="148"/>
      <c r="I112" s="148"/>
      <c r="J112" s="149"/>
      <c r="K112" s="149"/>
      <c r="L112" s="149"/>
      <c r="M112" s="149"/>
      <c r="N112" s="149"/>
      <c r="O112" s="149"/>
      <c r="P112" s="149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1"/>
      <c r="AI112" s="50"/>
      <c r="AJ112" s="15"/>
      <c r="AK112" s="11"/>
    </row>
    <row r="113" spans="1:280" x14ac:dyDescent="0.3">
      <c r="A113" s="129"/>
      <c r="B113" s="58"/>
      <c r="C113" s="58"/>
      <c r="D113" s="212"/>
      <c r="E113" s="226"/>
      <c r="F113" s="226"/>
      <c r="G113" s="226"/>
      <c r="H113" s="148"/>
      <c r="I113" s="148"/>
      <c r="J113" s="149"/>
      <c r="K113" s="149"/>
      <c r="L113" s="149"/>
      <c r="M113" s="149"/>
      <c r="N113" s="149"/>
      <c r="O113" s="149"/>
      <c r="P113" s="149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1"/>
      <c r="AI113" s="50"/>
      <c r="AJ113" s="15"/>
      <c r="AK113" s="11"/>
    </row>
    <row r="114" spans="1:280" x14ac:dyDescent="0.3">
      <c r="A114" s="129"/>
      <c r="B114" s="58"/>
      <c r="C114" s="58"/>
      <c r="D114" s="212"/>
      <c r="E114" s="226"/>
      <c r="F114" s="226"/>
      <c r="G114" s="226"/>
      <c r="H114" s="148"/>
      <c r="I114" s="148"/>
      <c r="J114" s="149"/>
      <c r="K114" s="149"/>
      <c r="L114" s="149"/>
      <c r="M114" s="149"/>
      <c r="N114" s="149"/>
      <c r="O114" s="149"/>
      <c r="P114" s="149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1"/>
      <c r="AI114" s="50"/>
      <c r="AJ114" s="15"/>
      <c r="AK114" s="11"/>
    </row>
    <row r="115" spans="1:280" x14ac:dyDescent="0.3">
      <c r="A115" s="129"/>
      <c r="B115" s="58"/>
      <c r="C115" s="58"/>
      <c r="D115" s="212"/>
      <c r="E115" s="226"/>
      <c r="F115" s="226"/>
      <c r="G115" s="226"/>
      <c r="H115" s="148"/>
      <c r="I115" s="148"/>
      <c r="J115" s="149"/>
      <c r="K115" s="149"/>
      <c r="L115" s="149"/>
      <c r="M115" s="149"/>
      <c r="N115" s="149"/>
      <c r="O115" s="149"/>
      <c r="P115" s="149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1"/>
      <c r="AI115" s="50"/>
      <c r="AJ115" s="15"/>
      <c r="AK115" s="11"/>
    </row>
    <row r="116" spans="1:280" x14ac:dyDescent="0.3">
      <c r="A116" s="129"/>
      <c r="B116" s="58"/>
      <c r="C116" s="58"/>
      <c r="D116" s="212"/>
      <c r="E116" s="226"/>
      <c r="F116" s="226"/>
      <c r="G116" s="226"/>
      <c r="H116" s="148"/>
      <c r="I116" s="148"/>
      <c r="J116" s="149"/>
      <c r="K116" s="149"/>
      <c r="L116" s="149"/>
      <c r="M116" s="149"/>
      <c r="N116" s="149"/>
      <c r="O116" s="149"/>
      <c r="P116" s="149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1"/>
      <c r="AI116" s="50">
        <f>SUM(Q111:AH116)</f>
        <v>0</v>
      </c>
      <c r="AJ116" s="15">
        <f>SUM(H111:P116)</f>
        <v>0</v>
      </c>
      <c r="AK116" s="11"/>
    </row>
    <row r="117" spans="1:280" x14ac:dyDescent="0.3">
      <c r="A117" s="129"/>
      <c r="B117" s="58"/>
      <c r="C117" s="58"/>
      <c r="D117" s="212"/>
      <c r="E117" s="226"/>
      <c r="F117" s="226"/>
      <c r="G117" s="226"/>
      <c r="H117" s="148"/>
      <c r="I117" s="148"/>
      <c r="J117" s="149"/>
      <c r="K117" s="149"/>
      <c r="L117" s="149"/>
      <c r="M117" s="149"/>
      <c r="N117" s="149"/>
      <c r="O117" s="149"/>
      <c r="P117" s="149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1"/>
      <c r="AI117" s="50"/>
      <c r="AJ117" s="15"/>
      <c r="AK117" s="11"/>
    </row>
    <row r="118" spans="1:280" x14ac:dyDescent="0.3">
      <c r="A118" s="129"/>
      <c r="B118" s="58"/>
      <c r="C118" s="58"/>
      <c r="D118" s="212"/>
      <c r="E118" s="226"/>
      <c r="F118" s="226"/>
      <c r="G118" s="226"/>
      <c r="H118" s="148"/>
      <c r="I118" s="148"/>
      <c r="J118" s="149"/>
      <c r="K118" s="149"/>
      <c r="L118" s="149"/>
      <c r="M118" s="149"/>
      <c r="N118" s="149"/>
      <c r="O118" s="149"/>
      <c r="P118" s="149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1"/>
      <c r="AI118" s="50"/>
      <c r="AJ118" s="15"/>
      <c r="AK118" s="11"/>
    </row>
    <row r="119" spans="1:280" x14ac:dyDescent="0.3">
      <c r="A119" s="129"/>
      <c r="B119" s="58"/>
      <c r="C119" s="58"/>
      <c r="D119" s="212"/>
      <c r="E119" s="226"/>
      <c r="F119" s="226"/>
      <c r="G119" s="226"/>
      <c r="H119" s="148"/>
      <c r="I119" s="148"/>
      <c r="J119" s="149"/>
      <c r="K119" s="149"/>
      <c r="L119" s="149"/>
      <c r="M119" s="149"/>
      <c r="N119" s="149"/>
      <c r="O119" s="149"/>
      <c r="P119" s="149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1"/>
      <c r="AI119" s="50"/>
      <c r="AJ119" s="15"/>
      <c r="AK119" s="11"/>
    </row>
    <row r="120" spans="1:280" x14ac:dyDescent="0.3">
      <c r="A120" s="129"/>
      <c r="B120" s="58"/>
      <c r="C120" s="58"/>
      <c r="D120" s="212"/>
      <c r="E120" s="226"/>
      <c r="F120" s="226"/>
      <c r="G120" s="226"/>
      <c r="H120" s="148"/>
      <c r="I120" s="148"/>
      <c r="J120" s="149"/>
      <c r="K120" s="149"/>
      <c r="L120" s="149"/>
      <c r="M120" s="149"/>
      <c r="N120" s="149"/>
      <c r="O120" s="149"/>
      <c r="P120" s="149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1"/>
      <c r="AI120" s="50">
        <f>SUM(Q117:AH120)</f>
        <v>0</v>
      </c>
      <c r="AJ120" s="15">
        <f>SUM(H117:P120)</f>
        <v>0</v>
      </c>
      <c r="AK120" s="11"/>
    </row>
    <row r="121" spans="1:280" x14ac:dyDescent="0.3">
      <c r="A121" s="129"/>
      <c r="B121" s="58"/>
      <c r="C121" s="58"/>
      <c r="D121" s="212"/>
      <c r="E121" s="226"/>
      <c r="F121" s="226"/>
      <c r="G121" s="226"/>
      <c r="H121" s="148"/>
      <c r="I121" s="148"/>
      <c r="J121" s="149"/>
      <c r="K121" s="149"/>
      <c r="L121" s="149"/>
      <c r="M121" s="149"/>
      <c r="N121" s="149"/>
      <c r="O121" s="149"/>
      <c r="P121" s="149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1"/>
      <c r="AI121" s="50"/>
      <c r="AJ121" s="15"/>
      <c r="AK121" s="11"/>
    </row>
    <row r="122" spans="1:280" x14ac:dyDescent="0.3">
      <c r="A122" s="129"/>
      <c r="B122" s="58"/>
      <c r="C122" s="58"/>
      <c r="D122" s="212"/>
      <c r="E122" s="226"/>
      <c r="F122" s="226"/>
      <c r="G122" s="226"/>
      <c r="H122" s="148"/>
      <c r="I122" s="148"/>
      <c r="J122" s="149"/>
      <c r="K122" s="149"/>
      <c r="L122" s="149"/>
      <c r="M122" s="149"/>
      <c r="N122" s="149"/>
      <c r="O122" s="149"/>
      <c r="P122" s="149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1"/>
      <c r="AI122" s="50"/>
      <c r="AJ122" s="15"/>
      <c r="AK122" s="11"/>
    </row>
    <row r="123" spans="1:280" x14ac:dyDescent="0.3">
      <c r="A123" s="129"/>
      <c r="B123" s="58"/>
      <c r="C123" s="58"/>
      <c r="D123" s="71"/>
      <c r="E123" s="229"/>
      <c r="F123" s="229"/>
      <c r="G123" s="229"/>
      <c r="H123" s="148"/>
      <c r="I123" s="148"/>
      <c r="J123" s="149"/>
      <c r="K123" s="149"/>
      <c r="L123" s="149"/>
      <c r="M123" s="149"/>
      <c r="N123" s="149"/>
      <c r="O123" s="149"/>
      <c r="P123" s="149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1"/>
      <c r="AI123" s="131"/>
      <c r="AJ123" s="132"/>
      <c r="AK123" s="11"/>
    </row>
    <row r="124" spans="1:280" s="2" customFormat="1" x14ac:dyDescent="0.3">
      <c r="A124" s="45"/>
      <c r="B124" s="64" t="s">
        <v>66</v>
      </c>
      <c r="D124" s="72"/>
      <c r="E124" s="154"/>
      <c r="F124" s="154"/>
      <c r="G124" s="154"/>
      <c r="H124" s="154">
        <f t="shared" ref="H124:AI124" si="0">SUM(H10:H123)</f>
        <v>4044.31</v>
      </c>
      <c r="I124" s="154">
        <f t="shared" si="0"/>
        <v>1077.24</v>
      </c>
      <c r="J124" s="154">
        <f t="shared" si="0"/>
        <v>0.18</v>
      </c>
      <c r="K124" s="154">
        <f t="shared" si="0"/>
        <v>0.36</v>
      </c>
      <c r="L124" s="154">
        <f t="shared" si="0"/>
        <v>0</v>
      </c>
      <c r="M124" s="154">
        <f t="shared" si="0"/>
        <v>0</v>
      </c>
      <c r="N124" s="154">
        <f t="shared" si="0"/>
        <v>0</v>
      </c>
      <c r="O124" s="154">
        <f t="shared" si="0"/>
        <v>0</v>
      </c>
      <c r="P124" s="154">
        <f t="shared" si="0"/>
        <v>362.64</v>
      </c>
      <c r="Q124" s="154">
        <f t="shared" si="0"/>
        <v>556.4</v>
      </c>
      <c r="R124" s="154">
        <f t="shared" si="0"/>
        <v>0</v>
      </c>
      <c r="S124" s="154">
        <f t="shared" si="0"/>
        <v>0</v>
      </c>
      <c r="T124" s="154">
        <f t="shared" si="0"/>
        <v>0</v>
      </c>
      <c r="U124" s="154">
        <f t="shared" si="0"/>
        <v>53.28</v>
      </c>
      <c r="V124" s="154">
        <f t="shared" si="0"/>
        <v>0</v>
      </c>
      <c r="W124" s="154">
        <f t="shared" si="0"/>
        <v>0</v>
      </c>
      <c r="X124" s="154">
        <f t="shared" si="0"/>
        <v>150</v>
      </c>
      <c r="Y124" s="154">
        <f t="shared" si="0"/>
        <v>510</v>
      </c>
      <c r="Z124" s="154">
        <f t="shared" si="0"/>
        <v>0</v>
      </c>
      <c r="AA124" s="154">
        <f t="shared" si="0"/>
        <v>0</v>
      </c>
      <c r="AB124" s="154">
        <f t="shared" si="0"/>
        <v>0</v>
      </c>
      <c r="AC124" s="154">
        <f t="shared" si="0"/>
        <v>0</v>
      </c>
      <c r="AD124" s="154">
        <f t="shared" si="0"/>
        <v>362.64</v>
      </c>
      <c r="AE124" s="154">
        <f t="shared" si="0"/>
        <v>0</v>
      </c>
      <c r="AF124" s="154">
        <f t="shared" si="0"/>
        <v>8.5</v>
      </c>
      <c r="AG124" s="154">
        <f t="shared" si="0"/>
        <v>0</v>
      </c>
      <c r="AH124" s="154">
        <f t="shared" si="0"/>
        <v>0</v>
      </c>
      <c r="AI124" s="154">
        <f t="shared" si="0"/>
        <v>1694.1000000000001</v>
      </c>
      <c r="AJ124" s="154">
        <f>SUM(AJ10:AJ123)</f>
        <v>5484.73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</row>
    <row r="125" spans="1:280" x14ac:dyDescent="0.3">
      <c r="A125" s="44"/>
      <c r="B125" s="63"/>
      <c r="C125" s="12"/>
      <c r="D125" s="73"/>
      <c r="E125" s="230"/>
      <c r="F125" s="230"/>
      <c r="G125" s="230"/>
      <c r="H125" s="152"/>
      <c r="I125" s="152"/>
      <c r="J125" s="153"/>
      <c r="K125" s="153"/>
      <c r="L125" s="153"/>
      <c r="M125" s="153"/>
      <c r="N125" s="153"/>
      <c r="O125" s="153"/>
      <c r="P125" s="153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163"/>
      <c r="AI125" s="51"/>
      <c r="AJ125" s="14"/>
      <c r="AK125" s="11"/>
    </row>
    <row r="126" spans="1:280" x14ac:dyDescent="0.3">
      <c r="A126" s="41"/>
      <c r="B126" s="3"/>
      <c r="C126" s="3"/>
      <c r="D126" s="54"/>
      <c r="E126" s="13"/>
      <c r="F126" s="13"/>
      <c r="G126" s="13"/>
      <c r="H126" s="5"/>
      <c r="I126" s="5"/>
      <c r="J126" s="5"/>
      <c r="K126" s="5"/>
      <c r="L126" s="5"/>
      <c r="M126" s="5"/>
      <c r="N126" s="5"/>
      <c r="O126" s="5"/>
      <c r="P126" s="5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164"/>
      <c r="AI126" s="52"/>
      <c r="AJ126" s="16"/>
      <c r="AK126" s="11"/>
    </row>
    <row r="127" spans="1:280" s="1" customFormat="1" x14ac:dyDescent="0.3">
      <c r="A127" s="45"/>
      <c r="B127" s="17"/>
      <c r="C127" s="17"/>
      <c r="D127" s="55"/>
      <c r="E127" s="4"/>
      <c r="F127" s="4"/>
      <c r="G127" s="4"/>
      <c r="H127" s="62"/>
      <c r="I127" s="225"/>
      <c r="J127" s="60"/>
      <c r="K127" s="60"/>
      <c r="L127" s="60"/>
      <c r="M127" s="60"/>
      <c r="N127" s="60"/>
      <c r="O127" s="60"/>
      <c r="P127" s="60"/>
      <c r="Q127" s="32"/>
      <c r="R127" s="18">
        <f>SUM(Q124:AG124)</f>
        <v>1640.8199999999997</v>
      </c>
      <c r="S127" s="18"/>
      <c r="T127" s="32"/>
      <c r="U127" s="32"/>
      <c r="V127" s="32"/>
      <c r="W127" s="32"/>
      <c r="X127" s="32"/>
      <c r="Y127" s="32"/>
      <c r="Z127" s="18"/>
      <c r="AA127" s="18"/>
      <c r="AB127" s="18"/>
      <c r="AC127" s="18"/>
      <c r="AD127" s="18"/>
      <c r="AE127" s="18"/>
      <c r="AF127" s="18"/>
      <c r="AG127" s="18"/>
      <c r="AH127" s="165"/>
      <c r="AI127" s="52"/>
      <c r="AJ127" s="16"/>
      <c r="AK127" s="19"/>
    </row>
    <row r="128" spans="1:280" x14ac:dyDescent="0.3">
      <c r="A128" s="41"/>
      <c r="B128" s="3"/>
      <c r="C128" s="3"/>
      <c r="D128" s="54"/>
      <c r="E128" s="5"/>
      <c r="F128" s="5"/>
      <c r="G128" s="5"/>
      <c r="H128" s="5">
        <f>SUM(H124:P124)</f>
        <v>5484.7300000000005</v>
      </c>
      <c r="I128" s="5"/>
      <c r="J128" s="5"/>
      <c r="K128" s="5"/>
      <c r="L128" s="5"/>
      <c r="M128" s="5"/>
      <c r="N128" s="5"/>
      <c r="O128" s="5"/>
      <c r="P128" s="5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164"/>
      <c r="AI128" s="52"/>
      <c r="AJ128" s="16"/>
      <c r="AK128" s="11"/>
    </row>
    <row r="129" spans="1:37" ht="13.5" thickBot="1" x14ac:dyDescent="0.35">
      <c r="A129" s="46"/>
      <c r="B129" s="47"/>
      <c r="C129" s="47"/>
      <c r="D129" s="56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166"/>
      <c r="AI129" s="68"/>
      <c r="AJ129" s="69"/>
      <c r="AK129" s="11"/>
    </row>
    <row r="130" spans="1:37" x14ac:dyDescent="0.3">
      <c r="AI130" s="35"/>
      <c r="AJ130" s="19"/>
    </row>
    <row r="131" spans="1:37" x14ac:dyDescent="0.3">
      <c r="T131" s="36"/>
      <c r="AI131" s="19"/>
      <c r="AJ131" s="19">
        <f>AJ124-AI124</f>
        <v>3790.6299999999992</v>
      </c>
    </row>
    <row r="132" spans="1:37" x14ac:dyDescent="0.3"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60"/>
      <c r="AJ132" s="19"/>
    </row>
    <row r="133" spans="1:37" x14ac:dyDescent="0.3">
      <c r="AI133" s="35"/>
      <c r="AJ133" s="19"/>
    </row>
    <row r="134" spans="1:37" x14ac:dyDescent="0.3">
      <c r="AI134" s="35"/>
      <c r="AJ134" s="19"/>
    </row>
    <row r="135" spans="1:37" x14ac:dyDescent="0.3">
      <c r="AI135" s="35"/>
      <c r="AJ135" s="19"/>
    </row>
    <row r="136" spans="1:37" x14ac:dyDescent="0.3">
      <c r="AI136" s="35"/>
      <c r="AJ136" s="19"/>
    </row>
    <row r="137" spans="1:37" x14ac:dyDescent="0.3">
      <c r="AI137" s="35"/>
      <c r="AJ137" s="19"/>
    </row>
    <row r="138" spans="1:37" x14ac:dyDescent="0.3">
      <c r="AI138" s="35"/>
      <c r="AJ138" s="19"/>
    </row>
    <row r="139" spans="1:37" x14ac:dyDescent="0.3">
      <c r="AI139" s="35"/>
      <c r="AJ139" s="19"/>
    </row>
    <row r="140" spans="1:37" x14ac:dyDescent="0.3">
      <c r="AI140" s="35"/>
      <c r="AJ140" s="19"/>
    </row>
    <row r="141" spans="1:37" x14ac:dyDescent="0.3">
      <c r="AI141" s="35"/>
      <c r="AJ141" s="19"/>
    </row>
    <row r="142" spans="1:37" x14ac:dyDescent="0.3">
      <c r="AI142" s="35"/>
      <c r="AJ142" s="19"/>
    </row>
    <row r="143" spans="1:37" x14ac:dyDescent="0.3">
      <c r="AI143" s="35"/>
      <c r="AJ143" s="19"/>
    </row>
    <row r="144" spans="1:37" x14ac:dyDescent="0.3">
      <c r="AI144" s="35"/>
      <c r="AJ144" s="19"/>
    </row>
    <row r="145" spans="35:36" x14ac:dyDescent="0.3">
      <c r="AI145" s="35"/>
      <c r="AJ145" s="19"/>
    </row>
    <row r="146" spans="35:36" x14ac:dyDescent="0.3">
      <c r="AI146" s="35"/>
      <c r="AJ146" s="19"/>
    </row>
    <row r="147" spans="35:36" x14ac:dyDescent="0.3">
      <c r="AI147" s="35"/>
      <c r="AJ147" s="19"/>
    </row>
    <row r="148" spans="35:36" x14ac:dyDescent="0.3">
      <c r="AI148" s="35"/>
      <c r="AJ148" s="19"/>
    </row>
    <row r="149" spans="35:36" x14ac:dyDescent="0.3">
      <c r="AI149" s="35"/>
      <c r="AJ149" s="19"/>
    </row>
    <row r="150" spans="35:36" x14ac:dyDescent="0.3">
      <c r="AI150" s="35"/>
      <c r="AJ150" s="19"/>
    </row>
    <row r="151" spans="35:36" x14ac:dyDescent="0.3">
      <c r="AI151" s="35"/>
      <c r="AJ151" s="19"/>
    </row>
    <row r="152" spans="35:36" x14ac:dyDescent="0.3">
      <c r="AI152" s="35"/>
      <c r="AJ152" s="19"/>
    </row>
    <row r="153" spans="35:36" x14ac:dyDescent="0.3">
      <c r="AI153" s="35"/>
      <c r="AJ153" s="19"/>
    </row>
    <row r="154" spans="35:36" x14ac:dyDescent="0.3">
      <c r="AI154" s="35"/>
      <c r="AJ154" s="19"/>
    </row>
    <row r="155" spans="35:36" x14ac:dyDescent="0.3">
      <c r="AI155" s="35"/>
      <c r="AJ155" s="19"/>
    </row>
    <row r="156" spans="35:36" x14ac:dyDescent="0.3">
      <c r="AI156" s="35"/>
      <c r="AJ156" s="19"/>
    </row>
    <row r="157" spans="35:36" x14ac:dyDescent="0.3">
      <c r="AI157" s="35"/>
      <c r="AJ157" s="19"/>
    </row>
    <row r="158" spans="35:36" x14ac:dyDescent="0.3">
      <c r="AI158" s="35"/>
      <c r="AJ158" s="19"/>
    </row>
    <row r="159" spans="35:36" x14ac:dyDescent="0.3">
      <c r="AI159" s="35"/>
      <c r="AJ159" s="19"/>
    </row>
    <row r="160" spans="35:36" x14ac:dyDescent="0.3">
      <c r="AI160" s="35"/>
      <c r="AJ160" s="19"/>
    </row>
    <row r="161" spans="35:36" x14ac:dyDescent="0.3">
      <c r="AI161" s="35"/>
      <c r="AJ161" s="19"/>
    </row>
    <row r="162" spans="35:36" x14ac:dyDescent="0.3">
      <c r="AI162" s="35"/>
      <c r="AJ162" s="19"/>
    </row>
    <row r="163" spans="35:36" x14ac:dyDescent="0.3">
      <c r="AI163" s="35"/>
      <c r="AJ163" s="19"/>
    </row>
    <row r="164" spans="35:36" x14ac:dyDescent="0.3">
      <c r="AI164" s="35"/>
      <c r="AJ164" s="19"/>
    </row>
    <row r="165" spans="35:36" x14ac:dyDescent="0.3">
      <c r="AI165" s="35"/>
      <c r="AJ165" s="19"/>
    </row>
    <row r="166" spans="35:36" x14ac:dyDescent="0.3">
      <c r="AI166" s="35"/>
      <c r="AJ166" s="19"/>
    </row>
    <row r="167" spans="35:36" x14ac:dyDescent="0.3">
      <c r="AI167" s="35"/>
      <c r="AJ167" s="19"/>
    </row>
    <row r="168" spans="35:36" x14ac:dyDescent="0.3">
      <c r="AI168" s="35"/>
      <c r="AJ168" s="19"/>
    </row>
    <row r="169" spans="35:36" x14ac:dyDescent="0.3">
      <c r="AI169" s="35"/>
      <c r="AJ169" s="19"/>
    </row>
    <row r="170" spans="35:36" x14ac:dyDescent="0.3">
      <c r="AI170" s="35"/>
      <c r="AJ170" s="19"/>
    </row>
    <row r="171" spans="35:36" x14ac:dyDescent="0.3">
      <c r="AI171" s="35"/>
      <c r="AJ171" s="19"/>
    </row>
    <row r="172" spans="35:36" x14ac:dyDescent="0.3">
      <c r="AI172" s="35"/>
      <c r="AJ172" s="19"/>
    </row>
    <row r="173" spans="35:36" x14ac:dyDescent="0.3">
      <c r="AI173" s="35"/>
      <c r="AJ173" s="19"/>
    </row>
    <row r="174" spans="35:36" x14ac:dyDescent="0.3">
      <c r="AI174" s="35"/>
      <c r="AJ174" s="19"/>
    </row>
    <row r="175" spans="35:36" x14ac:dyDescent="0.3">
      <c r="AI175" s="35"/>
      <c r="AJ175" s="19"/>
    </row>
    <row r="176" spans="35:36" x14ac:dyDescent="0.3">
      <c r="AI176" s="35"/>
      <c r="AJ176" s="19"/>
    </row>
    <row r="177" spans="35:36" x14ac:dyDescent="0.3">
      <c r="AI177" s="35"/>
      <c r="AJ177" s="19"/>
    </row>
    <row r="178" spans="35:36" x14ac:dyDescent="0.3">
      <c r="AI178" s="35"/>
      <c r="AJ178" s="19"/>
    </row>
    <row r="179" spans="35:36" x14ac:dyDescent="0.3">
      <c r="AI179" s="35"/>
      <c r="AJ179" s="19"/>
    </row>
    <row r="180" spans="35:36" x14ac:dyDescent="0.3">
      <c r="AI180" s="35"/>
      <c r="AJ180" s="19"/>
    </row>
    <row r="181" spans="35:36" x14ac:dyDescent="0.3">
      <c r="AI181" s="35"/>
      <c r="AJ181" s="19"/>
    </row>
    <row r="182" spans="35:36" x14ac:dyDescent="0.3">
      <c r="AI182" s="35"/>
      <c r="AJ182" s="19"/>
    </row>
    <row r="183" spans="35:36" x14ac:dyDescent="0.3">
      <c r="AI183" s="35"/>
      <c r="AJ183" s="19"/>
    </row>
    <row r="184" spans="35:36" x14ac:dyDescent="0.3">
      <c r="AI184" s="35"/>
      <c r="AJ184" s="19"/>
    </row>
    <row r="185" spans="35:36" x14ac:dyDescent="0.3">
      <c r="AI185" s="35"/>
      <c r="AJ185" s="19"/>
    </row>
    <row r="186" spans="35:36" x14ac:dyDescent="0.3">
      <c r="AI186" s="35"/>
      <c r="AJ186" s="19"/>
    </row>
    <row r="187" spans="35:36" x14ac:dyDescent="0.3">
      <c r="AI187" s="35"/>
      <c r="AJ187" s="19"/>
    </row>
    <row r="188" spans="35:36" x14ac:dyDescent="0.3">
      <c r="AI188" s="35"/>
      <c r="AJ188" s="19"/>
    </row>
    <row r="189" spans="35:36" x14ac:dyDescent="0.3">
      <c r="AI189" s="35"/>
      <c r="AJ189" s="19"/>
    </row>
    <row r="190" spans="35:36" x14ac:dyDescent="0.3">
      <c r="AI190" s="35"/>
      <c r="AJ190" s="19"/>
    </row>
    <row r="191" spans="35:36" x14ac:dyDescent="0.3">
      <c r="AI191" s="35"/>
      <c r="AJ191" s="19"/>
    </row>
    <row r="192" spans="35:36" x14ac:dyDescent="0.3">
      <c r="AI192" s="35"/>
      <c r="AJ192" s="19"/>
    </row>
    <row r="193" spans="35:36" x14ac:dyDescent="0.3">
      <c r="AI193" s="35"/>
      <c r="AJ193" s="19"/>
    </row>
    <row r="194" spans="35:36" x14ac:dyDescent="0.3">
      <c r="AI194" s="35"/>
      <c r="AJ194" s="19"/>
    </row>
    <row r="195" spans="35:36" x14ac:dyDescent="0.3">
      <c r="AI195" s="35"/>
      <c r="AJ195" s="19"/>
    </row>
    <row r="196" spans="35:36" x14ac:dyDescent="0.3">
      <c r="AI196" s="35"/>
      <c r="AJ196" s="19"/>
    </row>
    <row r="197" spans="35:36" x14ac:dyDescent="0.3">
      <c r="AI197" s="35"/>
      <c r="AJ197" s="19"/>
    </row>
    <row r="198" spans="35:36" x14ac:dyDescent="0.3">
      <c r="AI198" s="35"/>
      <c r="AJ198" s="19"/>
    </row>
    <row r="199" spans="35:36" x14ac:dyDescent="0.3">
      <c r="AI199" s="35"/>
      <c r="AJ199" s="19"/>
    </row>
    <row r="200" spans="35:36" x14ac:dyDescent="0.3">
      <c r="AI200" s="35"/>
      <c r="AJ200" s="19"/>
    </row>
    <row r="201" spans="35:36" x14ac:dyDescent="0.3">
      <c r="AI201" s="35"/>
      <c r="AJ201" s="19"/>
    </row>
    <row r="202" spans="35:36" x14ac:dyDescent="0.3">
      <c r="AI202" s="35"/>
      <c r="AJ202" s="19"/>
    </row>
    <row r="203" spans="35:36" x14ac:dyDescent="0.3">
      <c r="AI203" s="35"/>
      <c r="AJ203" s="19"/>
    </row>
    <row r="204" spans="35:36" x14ac:dyDescent="0.3">
      <c r="AI204" s="35"/>
      <c r="AJ204" s="19"/>
    </row>
    <row r="205" spans="35:36" x14ac:dyDescent="0.3">
      <c r="AI205" s="35"/>
      <c r="AJ205" s="19"/>
    </row>
    <row r="206" spans="35:36" x14ac:dyDescent="0.3">
      <c r="AI206" s="35"/>
      <c r="AJ206" s="19"/>
    </row>
    <row r="207" spans="35:36" x14ac:dyDescent="0.3">
      <c r="AI207" s="35"/>
      <c r="AJ207" s="19"/>
    </row>
    <row r="208" spans="35:36" x14ac:dyDescent="0.3">
      <c r="AI208" s="35"/>
      <c r="AJ208" s="19"/>
    </row>
    <row r="209" spans="35:36" x14ac:dyDescent="0.3">
      <c r="AI209" s="35"/>
      <c r="AJ209" s="19"/>
    </row>
    <row r="210" spans="35:36" x14ac:dyDescent="0.3">
      <c r="AI210" s="35"/>
      <c r="AJ210" s="19"/>
    </row>
    <row r="211" spans="35:36" x14ac:dyDescent="0.3">
      <c r="AI211" s="35"/>
      <c r="AJ211" s="19"/>
    </row>
    <row r="212" spans="35:36" x14ac:dyDescent="0.3">
      <c r="AI212" s="37"/>
      <c r="AJ212" s="21"/>
    </row>
    <row r="213" spans="35:36" x14ac:dyDescent="0.3">
      <c r="AI213" s="37"/>
      <c r="AJ213" s="21"/>
    </row>
    <row r="214" spans="35:36" x14ac:dyDescent="0.3">
      <c r="AI214" s="37"/>
      <c r="AJ214" s="21"/>
    </row>
    <row r="215" spans="35:36" x14ac:dyDescent="0.3">
      <c r="AI215" s="37"/>
      <c r="AJ215" s="21"/>
    </row>
    <row r="216" spans="35:36" x14ac:dyDescent="0.3">
      <c r="AI216" s="37"/>
      <c r="AJ216" s="21"/>
    </row>
    <row r="217" spans="35:36" x14ac:dyDescent="0.3">
      <c r="AI217" s="37"/>
      <c r="AJ217" s="21"/>
    </row>
    <row r="218" spans="35:36" x14ac:dyDescent="0.3">
      <c r="AI218" s="37"/>
      <c r="AJ218" s="21"/>
    </row>
    <row r="219" spans="35:36" x14ac:dyDescent="0.3">
      <c r="AI219" s="37"/>
      <c r="AJ219" s="21"/>
    </row>
    <row r="220" spans="35:36" x14ac:dyDescent="0.3">
      <c r="AI220" s="37"/>
      <c r="AJ220" s="21"/>
    </row>
    <row r="221" spans="35:36" x14ac:dyDescent="0.3">
      <c r="AI221" s="37"/>
      <c r="AJ221" s="21"/>
    </row>
    <row r="222" spans="35:36" x14ac:dyDescent="0.3">
      <c r="AI222" s="37"/>
      <c r="AJ222" s="21"/>
    </row>
    <row r="223" spans="35:36" x14ac:dyDescent="0.3">
      <c r="AI223" s="37"/>
      <c r="AJ223" s="21"/>
    </row>
    <row r="224" spans="35:36" x14ac:dyDescent="0.3">
      <c r="AI224" s="37"/>
      <c r="AJ224" s="21"/>
    </row>
    <row r="225" spans="35:36" x14ac:dyDescent="0.3">
      <c r="AI225" s="37"/>
      <c r="AJ225" s="21"/>
    </row>
    <row r="226" spans="35:36" x14ac:dyDescent="0.3">
      <c r="AI226" s="37"/>
      <c r="AJ226" s="21"/>
    </row>
    <row r="227" spans="35:36" x14ac:dyDescent="0.3">
      <c r="AI227" s="37"/>
      <c r="AJ227" s="21"/>
    </row>
    <row r="228" spans="35:36" x14ac:dyDescent="0.3">
      <c r="AI228" s="37"/>
      <c r="AJ228" s="21"/>
    </row>
    <row r="229" spans="35:36" x14ac:dyDescent="0.3">
      <c r="AI229" s="37"/>
      <c r="AJ229" s="21"/>
    </row>
    <row r="230" spans="35:36" x14ac:dyDescent="0.3">
      <c r="AI230" s="37"/>
      <c r="AJ230" s="21"/>
    </row>
    <row r="231" spans="35:36" x14ac:dyDescent="0.3">
      <c r="AI231" s="37"/>
      <c r="AJ231" s="21"/>
    </row>
    <row r="232" spans="35:36" x14ac:dyDescent="0.3">
      <c r="AI232" s="37"/>
      <c r="AJ232" s="21"/>
    </row>
    <row r="233" spans="35:36" x14ac:dyDescent="0.3">
      <c r="AI233" s="37"/>
      <c r="AJ233" s="21"/>
    </row>
    <row r="234" spans="35:36" x14ac:dyDescent="0.3">
      <c r="AI234" s="37"/>
      <c r="AJ234" s="21"/>
    </row>
    <row r="235" spans="35:36" x14ac:dyDescent="0.3">
      <c r="AI235" s="37"/>
      <c r="AJ235" s="21"/>
    </row>
    <row r="236" spans="35:36" x14ac:dyDescent="0.3">
      <c r="AI236" s="37"/>
      <c r="AJ236" s="21"/>
    </row>
    <row r="237" spans="35:36" x14ac:dyDescent="0.3">
      <c r="AI237" s="37"/>
      <c r="AJ237" s="21"/>
    </row>
    <row r="238" spans="35:36" x14ac:dyDescent="0.3">
      <c r="AI238" s="37"/>
      <c r="AJ238" s="21"/>
    </row>
    <row r="239" spans="35:36" x14ac:dyDescent="0.3">
      <c r="AI239" s="37"/>
      <c r="AJ239" s="21"/>
    </row>
    <row r="240" spans="35:36" x14ac:dyDescent="0.3">
      <c r="AI240" s="37"/>
      <c r="AJ240" s="21"/>
    </row>
    <row r="241" spans="35:36" x14ac:dyDescent="0.3">
      <c r="AI241" s="37"/>
      <c r="AJ241" s="21"/>
    </row>
    <row r="242" spans="35:36" x14ac:dyDescent="0.3">
      <c r="AI242" s="37"/>
      <c r="AJ242" s="21"/>
    </row>
    <row r="243" spans="35:36" x14ac:dyDescent="0.3">
      <c r="AI243" s="37"/>
      <c r="AJ243" s="21"/>
    </row>
    <row r="244" spans="35:36" x14ac:dyDescent="0.3">
      <c r="AI244" s="37"/>
      <c r="AJ244" s="21"/>
    </row>
    <row r="245" spans="35:36" x14ac:dyDescent="0.3">
      <c r="AI245" s="37"/>
      <c r="AJ245" s="21"/>
    </row>
  </sheetData>
  <autoFilter ref="A4:AK124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30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6"/>
  <sheetViews>
    <sheetView topLeftCell="B6" zoomScaleNormal="100" workbookViewId="0">
      <selection activeCell="E9" sqref="E9:E11"/>
    </sheetView>
  </sheetViews>
  <sheetFormatPr defaultColWidth="9.1796875" defaultRowHeight="11.5" x14ac:dyDescent="0.25"/>
  <cols>
    <col min="1" max="1" width="9.1796875" style="85"/>
    <col min="2" max="2" width="29.453125" style="85" customWidth="1"/>
    <col min="3" max="3" width="17.81640625" style="85" customWidth="1"/>
    <col min="4" max="4" width="17" style="85" customWidth="1"/>
    <col min="5" max="5" width="18.26953125" style="85" customWidth="1"/>
    <col min="6" max="6" width="17.7265625" style="127" customWidth="1"/>
    <col min="7" max="7" width="18.54296875" style="85" customWidth="1"/>
    <col min="8" max="8" width="17.54296875" style="85" customWidth="1"/>
    <col min="9" max="9" width="17.7265625" style="85" customWidth="1"/>
    <col min="10" max="10" width="17.54296875" style="85" customWidth="1"/>
    <col min="11" max="11" width="16.81640625" style="85" customWidth="1"/>
    <col min="12" max="12" width="17" style="85" customWidth="1"/>
    <col min="13" max="13" width="17.54296875" style="85" customWidth="1"/>
    <col min="14" max="14" width="17.453125" style="85" customWidth="1"/>
    <col min="15" max="15" width="18.26953125" style="85" customWidth="1"/>
    <col min="16" max="29" width="13.26953125" style="85" customWidth="1"/>
    <col min="30" max="16384" width="9.1796875" style="85"/>
  </cols>
  <sheetData>
    <row r="1" spans="1:19" x14ac:dyDescent="0.25">
      <c r="F1" s="85"/>
    </row>
    <row r="2" spans="1:19" x14ac:dyDescent="0.25">
      <c r="F2" s="85"/>
    </row>
    <row r="3" spans="1:19" x14ac:dyDescent="0.25">
      <c r="F3" s="85"/>
    </row>
    <row r="4" spans="1:19" x14ac:dyDescent="0.25">
      <c r="F4" s="85"/>
    </row>
    <row r="5" spans="1:19" x14ac:dyDescent="0.25">
      <c r="B5" s="86" t="s">
        <v>60</v>
      </c>
      <c r="F5" s="85"/>
    </row>
    <row r="6" spans="1:19" x14ac:dyDescent="0.25">
      <c r="F6" s="85"/>
      <c r="I6" s="87"/>
    </row>
    <row r="7" spans="1:19" s="86" customFormat="1" ht="15.75" customHeight="1" x14ac:dyDescent="0.25">
      <c r="B7" s="88"/>
      <c r="C7" s="89">
        <v>46112</v>
      </c>
      <c r="D7" s="89">
        <v>46142</v>
      </c>
      <c r="E7" s="89">
        <v>46173</v>
      </c>
      <c r="F7" s="89">
        <v>46203</v>
      </c>
      <c r="G7" s="89">
        <v>46234</v>
      </c>
      <c r="H7" s="89">
        <v>46265</v>
      </c>
      <c r="I7" s="89">
        <v>46295</v>
      </c>
      <c r="J7" s="89">
        <v>46326</v>
      </c>
      <c r="K7" s="89">
        <v>46356</v>
      </c>
      <c r="L7" s="89">
        <v>46387</v>
      </c>
      <c r="M7" s="89">
        <v>46418</v>
      </c>
      <c r="N7" s="90">
        <v>46446</v>
      </c>
      <c r="O7" s="89">
        <v>46477</v>
      </c>
      <c r="P7" s="91"/>
    </row>
    <row r="8" spans="1:19" ht="15.75" customHeight="1" x14ac:dyDescent="0.25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Q8" s="86"/>
    </row>
    <row r="9" spans="1:19" s="93" customFormat="1" ht="15.75" customHeight="1" x14ac:dyDescent="0.25">
      <c r="B9" s="224" t="s">
        <v>112</v>
      </c>
      <c r="C9" s="94">
        <v>2737.28</v>
      </c>
      <c r="D9" s="94">
        <v>6499.14</v>
      </c>
      <c r="E9" s="94">
        <v>6580.65</v>
      </c>
      <c r="F9" s="94"/>
      <c r="G9" s="94"/>
      <c r="H9" s="94"/>
      <c r="I9" s="94"/>
      <c r="J9" s="94"/>
      <c r="K9" s="94"/>
      <c r="L9" s="94"/>
      <c r="M9" s="94"/>
      <c r="N9" s="94"/>
      <c r="O9" s="94"/>
      <c r="Q9" s="86"/>
    </row>
    <row r="10" spans="1:19" s="93" customFormat="1" ht="15.75" customHeight="1" x14ac:dyDescent="0.25">
      <c r="B10" s="224" t="s">
        <v>116</v>
      </c>
      <c r="C10" s="94">
        <v>201.01</v>
      </c>
      <c r="D10" s="94">
        <v>416.69</v>
      </c>
      <c r="E10" s="94">
        <v>201.19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Q10" s="86"/>
    </row>
    <row r="11" spans="1:19" s="93" customFormat="1" ht="15.75" customHeight="1" thickBot="1" x14ac:dyDescent="0.3">
      <c r="B11" s="224" t="s">
        <v>117</v>
      </c>
      <c r="C11" s="94">
        <v>416.51</v>
      </c>
      <c r="D11" s="94">
        <v>201.1</v>
      </c>
      <c r="E11" s="94">
        <v>416.87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Q11" s="86"/>
    </row>
    <row r="12" spans="1:19" s="86" customFormat="1" ht="15.75" customHeight="1" thickBot="1" x14ac:dyDescent="0.3">
      <c r="B12" s="95" t="s">
        <v>0</v>
      </c>
      <c r="C12" s="96">
        <v>3354.8</v>
      </c>
      <c r="D12" s="96">
        <f t="shared" ref="D12:O12" si="0">SUM(D9:D11)</f>
        <v>7116.93</v>
      </c>
      <c r="E12" s="96">
        <f t="shared" si="0"/>
        <v>7198.7099999999991</v>
      </c>
      <c r="F12" s="96">
        <f t="shared" si="0"/>
        <v>0</v>
      </c>
      <c r="G12" s="96">
        <f t="shared" si="0"/>
        <v>0</v>
      </c>
      <c r="H12" s="96">
        <f t="shared" si="0"/>
        <v>0</v>
      </c>
      <c r="I12" s="96">
        <f t="shared" si="0"/>
        <v>0</v>
      </c>
      <c r="J12" s="96">
        <f t="shared" si="0"/>
        <v>0</v>
      </c>
      <c r="K12" s="96">
        <f t="shared" si="0"/>
        <v>0</v>
      </c>
      <c r="L12" s="96">
        <f t="shared" si="0"/>
        <v>0</v>
      </c>
      <c r="M12" s="96">
        <f t="shared" si="0"/>
        <v>0</v>
      </c>
      <c r="N12" s="96">
        <f t="shared" si="0"/>
        <v>0</v>
      </c>
      <c r="O12" s="96">
        <f t="shared" si="0"/>
        <v>0</v>
      </c>
      <c r="S12" s="97"/>
    </row>
    <row r="13" spans="1:19" ht="15.75" customHeight="1" x14ac:dyDescent="0.25">
      <c r="B13" s="98"/>
      <c r="C13" s="99"/>
      <c r="D13" s="100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</row>
    <row r="14" spans="1:19" ht="15.75" customHeight="1" x14ac:dyDescent="0.25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Q14" s="103"/>
    </row>
    <row r="15" spans="1:19" ht="15.75" customHeight="1" x14ac:dyDescent="0.25">
      <c r="A15" s="85" t="s">
        <v>14</v>
      </c>
      <c r="B15" s="88" t="s">
        <v>3</v>
      </c>
      <c r="C15" s="104">
        <v>-560.4099999999994</v>
      </c>
      <c r="D15" s="104">
        <f t="shared" ref="D15:O15" si="1">D12-C12</f>
        <v>3762.13</v>
      </c>
      <c r="E15" s="104">
        <f t="shared" si="1"/>
        <v>81.779999999998836</v>
      </c>
      <c r="F15" s="104">
        <f t="shared" si="1"/>
        <v>-7198.7099999999991</v>
      </c>
      <c r="G15" s="104">
        <f t="shared" si="1"/>
        <v>0</v>
      </c>
      <c r="H15" s="104">
        <f t="shared" si="1"/>
        <v>0</v>
      </c>
      <c r="I15" s="104">
        <f>I12-H12</f>
        <v>0</v>
      </c>
      <c r="J15" s="104">
        <f>J12-I12</f>
        <v>0</v>
      </c>
      <c r="K15" s="104">
        <f>K12-J12</f>
        <v>0</v>
      </c>
      <c r="L15" s="104">
        <f t="shared" si="1"/>
        <v>0</v>
      </c>
      <c r="M15" s="104">
        <f t="shared" si="1"/>
        <v>0</v>
      </c>
      <c r="N15" s="104">
        <f t="shared" si="1"/>
        <v>0</v>
      </c>
      <c r="O15" s="104">
        <f t="shared" si="1"/>
        <v>0</v>
      </c>
    </row>
    <row r="16" spans="1:19" ht="15.75" customHeight="1" x14ac:dyDescent="0.25">
      <c r="B16" s="92"/>
      <c r="C16" s="105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106"/>
      <c r="O16" s="105"/>
    </row>
    <row r="17" spans="2:16" ht="15.75" customHeight="1" thickBot="1" x14ac:dyDescent="0.3">
      <c r="B17" s="107"/>
      <c r="C17" s="10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6"/>
      <c r="O17" s="108"/>
    </row>
    <row r="18" spans="2:16" ht="15.75" customHeight="1" x14ac:dyDescent="0.25">
      <c r="B18" s="109" t="s">
        <v>5</v>
      </c>
      <c r="C18" s="110">
        <v>0.24</v>
      </c>
      <c r="D18" s="110">
        <f>receiptsandpayment!AJ13</f>
        <v>4044.58</v>
      </c>
      <c r="E18" s="110">
        <f>receiptsandpayment!AJ22</f>
        <v>1440.15</v>
      </c>
      <c r="F18" s="110">
        <f>receiptsandpayment!AJ33</f>
        <v>0</v>
      </c>
      <c r="G18" s="110">
        <f>receiptsandpayment!AJ49</f>
        <v>0</v>
      </c>
      <c r="H18" s="110">
        <f>receiptsandpayment!AJ56</f>
        <v>0</v>
      </c>
      <c r="I18" s="110">
        <f>receiptsandpayment!AJ70</f>
        <v>0</v>
      </c>
      <c r="J18" s="110">
        <f>receiptsandpayment!AJ86</f>
        <v>0</v>
      </c>
      <c r="K18" s="110">
        <f>receiptsandpayment!AJ91</f>
        <v>0</v>
      </c>
      <c r="L18" s="110">
        <f>receiptsandpayment!AJ100</f>
        <v>0</v>
      </c>
      <c r="M18" s="110">
        <f>receiptsandpayment!AJ110</f>
        <v>0</v>
      </c>
      <c r="N18" s="110">
        <f>receiptsandpayment!AJ116</f>
        <v>0</v>
      </c>
      <c r="O18" s="110">
        <f>receiptsandpayment!AJ120</f>
        <v>0</v>
      </c>
      <c r="P18" s="103"/>
    </row>
    <row r="19" spans="2:16" s="93" customFormat="1" ht="15.75" customHeight="1" x14ac:dyDescent="0.25">
      <c r="B19" s="111" t="s">
        <v>6</v>
      </c>
      <c r="C19" s="112">
        <v>560.65</v>
      </c>
      <c r="D19" s="113">
        <f>receiptsandpayment!AI13</f>
        <v>282.45</v>
      </c>
      <c r="E19" s="113">
        <f>receiptsandpayment!AI22</f>
        <v>1358.3700000000001</v>
      </c>
      <c r="F19" s="113">
        <f>receiptsandpayment!AI33</f>
        <v>0</v>
      </c>
      <c r="G19" s="113">
        <f>receiptsandpayment!AI49</f>
        <v>0</v>
      </c>
      <c r="H19" s="113">
        <f>receiptsandpayment!AI56</f>
        <v>0</v>
      </c>
      <c r="I19" s="113">
        <f>receiptsandpayment!AI70</f>
        <v>0</v>
      </c>
      <c r="J19" s="113">
        <f>receiptsandpayment!AI86</f>
        <v>0</v>
      </c>
      <c r="K19" s="113">
        <f>receiptsandpayment!AI91</f>
        <v>0</v>
      </c>
      <c r="L19" s="113">
        <f>receiptsandpayment!AI100</f>
        <v>0</v>
      </c>
      <c r="M19" s="113">
        <f>receiptsandpayment!AI110</f>
        <v>0</v>
      </c>
      <c r="N19" s="113">
        <f>receiptsandpayment!AI116</f>
        <v>0</v>
      </c>
      <c r="O19" s="112">
        <f>receiptsandpayment!AI120</f>
        <v>0</v>
      </c>
      <c r="P19" s="103"/>
    </row>
    <row r="20" spans="2:16" s="86" customFormat="1" ht="15.75" customHeight="1" thickBot="1" x14ac:dyDescent="0.3">
      <c r="B20" s="114" t="s">
        <v>4</v>
      </c>
      <c r="C20" s="115">
        <f>SUM(C18-C19)</f>
        <v>-560.41</v>
      </c>
      <c r="D20" s="115">
        <f>D18-D19</f>
        <v>3762.13</v>
      </c>
      <c r="E20" s="115">
        <f t="shared" ref="E20:O20" si="2">E18-E19</f>
        <v>81.779999999999973</v>
      </c>
      <c r="F20" s="115">
        <f t="shared" si="2"/>
        <v>0</v>
      </c>
      <c r="G20" s="115">
        <f t="shared" si="2"/>
        <v>0</v>
      </c>
      <c r="H20" s="115">
        <f t="shared" si="2"/>
        <v>0</v>
      </c>
      <c r="I20" s="115">
        <f>I18-I19</f>
        <v>0</v>
      </c>
      <c r="J20" s="115">
        <f t="shared" si="2"/>
        <v>0</v>
      </c>
      <c r="K20" s="115">
        <f t="shared" si="2"/>
        <v>0</v>
      </c>
      <c r="L20" s="115">
        <f t="shared" si="2"/>
        <v>0</v>
      </c>
      <c r="M20" s="115">
        <f t="shared" si="2"/>
        <v>0</v>
      </c>
      <c r="N20" s="115">
        <f t="shared" si="2"/>
        <v>0</v>
      </c>
      <c r="O20" s="115">
        <f t="shared" si="2"/>
        <v>0</v>
      </c>
      <c r="P20" s="97"/>
    </row>
    <row r="21" spans="2:16" ht="15.75" customHeight="1" x14ac:dyDescent="0.25">
      <c r="B21" s="116"/>
      <c r="C21" s="117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7"/>
    </row>
    <row r="22" spans="2:16" ht="15.75" customHeight="1" x14ac:dyDescent="0.25">
      <c r="B22" s="119"/>
      <c r="C22" s="120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20"/>
    </row>
    <row r="23" spans="2:16" ht="15.75" customHeight="1" x14ac:dyDescent="0.25">
      <c r="B23" s="214"/>
      <c r="C23" s="213">
        <f t="shared" ref="C23:O23" si="3">SUM(C15-C20)</f>
        <v>5.6843418860808015E-13</v>
      </c>
      <c r="D23" s="213">
        <f t="shared" si="3"/>
        <v>0</v>
      </c>
      <c r="E23" s="213">
        <f t="shared" si="3"/>
        <v>-1.1368683772161603E-12</v>
      </c>
      <c r="F23" s="213">
        <f t="shared" si="3"/>
        <v>-7198.7099999999991</v>
      </c>
      <c r="G23" s="213">
        <f t="shared" si="3"/>
        <v>0</v>
      </c>
      <c r="H23" s="213">
        <f t="shared" si="3"/>
        <v>0</v>
      </c>
      <c r="I23" s="213">
        <f t="shared" si="3"/>
        <v>0</v>
      </c>
      <c r="J23" s="213">
        <f t="shared" si="3"/>
        <v>0</v>
      </c>
      <c r="K23" s="213">
        <f t="shared" si="3"/>
        <v>0</v>
      </c>
      <c r="L23" s="213">
        <f t="shared" si="3"/>
        <v>0</v>
      </c>
      <c r="M23" s="213">
        <f t="shared" si="3"/>
        <v>0</v>
      </c>
      <c r="N23" s="213">
        <f t="shared" si="3"/>
        <v>0</v>
      </c>
      <c r="O23" s="213">
        <f t="shared" si="3"/>
        <v>0</v>
      </c>
    </row>
    <row r="24" spans="2:16" ht="15.75" customHeight="1" x14ac:dyDescent="0.25"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spans="2:16" x14ac:dyDescent="0.25"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spans="2:16" ht="15.75" customHeight="1" x14ac:dyDescent="0.25">
      <c r="C26" s="118"/>
      <c r="D26" s="118"/>
      <c r="E26" s="118"/>
      <c r="F26" s="118"/>
      <c r="G26" s="118"/>
      <c r="H26" s="118"/>
      <c r="I26" s="118"/>
      <c r="J26" s="121"/>
      <c r="K26" s="122"/>
      <c r="L26" s="123"/>
      <c r="M26" s="118"/>
      <c r="N26" s="118"/>
      <c r="O26" s="118"/>
    </row>
    <row r="27" spans="2:16" ht="12.5" x14ac:dyDescent="0.25">
      <c r="C27" s="122"/>
      <c r="D27" s="122"/>
      <c r="E27" s="123"/>
      <c r="F27" s="124"/>
      <c r="G27" s="124"/>
      <c r="H27" s="123"/>
      <c r="I27" s="122"/>
      <c r="J27" s="123"/>
      <c r="K27" s="122"/>
      <c r="L27" s="123"/>
      <c r="M27" s="122"/>
      <c r="N27" s="123"/>
    </row>
    <row r="28" spans="2:16" ht="12.5" x14ac:dyDescent="0.25">
      <c r="C28" s="122"/>
      <c r="D28" s="122"/>
      <c r="E28" s="124"/>
      <c r="F28" s="123"/>
      <c r="G28" s="124"/>
      <c r="H28" s="123"/>
      <c r="I28" s="122"/>
      <c r="J28" s="125"/>
      <c r="K28" s="126"/>
      <c r="L28" s="123"/>
      <c r="M28" s="122"/>
      <c r="N28" s="125"/>
    </row>
    <row r="29" spans="2:16" ht="12.5" x14ac:dyDescent="0.25">
      <c r="D29" s="122"/>
      <c r="E29" s="124"/>
      <c r="F29" s="123"/>
      <c r="G29" s="124"/>
      <c r="H29" s="123"/>
      <c r="I29" s="123"/>
      <c r="J29" s="124"/>
      <c r="K29" s="126"/>
      <c r="L29" s="123"/>
      <c r="N29" s="125"/>
      <c r="O29" s="126"/>
    </row>
    <row r="30" spans="2:16" ht="12.5" x14ac:dyDescent="0.25">
      <c r="D30" s="122"/>
      <c r="E30" s="124"/>
      <c r="F30" s="124"/>
      <c r="G30" s="123"/>
      <c r="H30" s="122"/>
      <c r="I30" s="123"/>
      <c r="J30" s="123"/>
      <c r="L30" s="125"/>
      <c r="M30" s="126"/>
    </row>
    <row r="31" spans="2:16" ht="12.5" x14ac:dyDescent="0.25">
      <c r="D31" s="122"/>
      <c r="E31" s="124"/>
      <c r="F31" s="124"/>
      <c r="G31" s="123"/>
      <c r="J31" s="123"/>
    </row>
    <row r="32" spans="2:16" ht="12.5" x14ac:dyDescent="0.25">
      <c r="D32" s="122"/>
      <c r="E32" s="123"/>
      <c r="F32" s="124"/>
      <c r="G32" s="123"/>
      <c r="J32" s="123"/>
    </row>
    <row r="33" spans="4:7" ht="12.5" x14ac:dyDescent="0.25">
      <c r="D33" s="122"/>
      <c r="E33" s="123"/>
      <c r="F33" s="124"/>
      <c r="G33" s="123"/>
    </row>
    <row r="34" spans="4:7" ht="12.5" x14ac:dyDescent="0.25">
      <c r="F34" s="124"/>
      <c r="G34" s="123"/>
    </row>
    <row r="35" spans="4:7" ht="12.5" x14ac:dyDescent="0.25">
      <c r="F35" s="124"/>
      <c r="G35" s="123"/>
    </row>
    <row r="36" spans="4:7" ht="12.5" x14ac:dyDescent="0.25">
      <c r="F36" s="124"/>
      <c r="G36" s="123"/>
    </row>
    <row r="37" spans="4:7" ht="12.5" x14ac:dyDescent="0.25">
      <c r="F37" s="124"/>
      <c r="G37" s="123"/>
    </row>
    <row r="38" spans="4:7" ht="12.5" x14ac:dyDescent="0.25">
      <c r="F38" s="124"/>
      <c r="G38" s="123"/>
    </row>
    <row r="39" spans="4:7" ht="12.5" x14ac:dyDescent="0.25">
      <c r="F39" s="124"/>
      <c r="G39" s="123"/>
    </row>
    <row r="40" spans="4:7" x14ac:dyDescent="0.25">
      <c r="F40" s="85"/>
    </row>
    <row r="41" spans="4:7" x14ac:dyDescent="0.25">
      <c r="F41" s="85"/>
    </row>
    <row r="42" spans="4:7" x14ac:dyDescent="0.25">
      <c r="F42" s="85"/>
    </row>
    <row r="43" spans="4:7" x14ac:dyDescent="0.25">
      <c r="F43" s="85"/>
    </row>
    <row r="44" spans="4:7" x14ac:dyDescent="0.25">
      <c r="F44" s="85"/>
    </row>
    <row r="45" spans="4:7" x14ac:dyDescent="0.25">
      <c r="F45" s="85"/>
    </row>
    <row r="46" spans="4:7" x14ac:dyDescent="0.25">
      <c r="F46" s="85"/>
    </row>
    <row r="47" spans="4:7" x14ac:dyDescent="0.25">
      <c r="F47" s="85"/>
    </row>
    <row r="48" spans="4:7" x14ac:dyDescent="0.25">
      <c r="F48" s="85"/>
    </row>
    <row r="49" spans="6:6" x14ac:dyDescent="0.25">
      <c r="F49" s="85"/>
    </row>
    <row r="50" spans="6:6" x14ac:dyDescent="0.25">
      <c r="F50" s="85"/>
    </row>
    <row r="51" spans="6:6" x14ac:dyDescent="0.25">
      <c r="F51" s="85"/>
    </row>
    <row r="52" spans="6:6" x14ac:dyDescent="0.25">
      <c r="F52" s="85"/>
    </row>
    <row r="53" spans="6:6" x14ac:dyDescent="0.25">
      <c r="F53" s="85"/>
    </row>
    <row r="54" spans="6:6" x14ac:dyDescent="0.25">
      <c r="F54" s="85"/>
    </row>
    <row r="55" spans="6:6" x14ac:dyDescent="0.25">
      <c r="F55" s="85"/>
    </row>
    <row r="56" spans="6:6" x14ac:dyDescent="0.25">
      <c r="F56" s="85"/>
    </row>
    <row r="57" spans="6:6" x14ac:dyDescent="0.25">
      <c r="F57" s="85"/>
    </row>
    <row r="58" spans="6:6" x14ac:dyDescent="0.25">
      <c r="F58" s="85"/>
    </row>
    <row r="59" spans="6:6" x14ac:dyDescent="0.25">
      <c r="F59" s="85"/>
    </row>
    <row r="60" spans="6:6" x14ac:dyDescent="0.25">
      <c r="F60" s="85"/>
    </row>
    <row r="61" spans="6:6" x14ac:dyDescent="0.25">
      <c r="F61" s="85"/>
    </row>
    <row r="62" spans="6:6" x14ac:dyDescent="0.25">
      <c r="F62" s="85"/>
    </row>
    <row r="63" spans="6:6" x14ac:dyDescent="0.25">
      <c r="F63" s="85"/>
    </row>
    <row r="64" spans="6:6" x14ac:dyDescent="0.25">
      <c r="F64" s="85"/>
    </row>
    <row r="65" spans="6:6" x14ac:dyDescent="0.25">
      <c r="F65" s="85"/>
    </row>
    <row r="66" spans="6:6" x14ac:dyDescent="0.25">
      <c r="F66" s="85"/>
    </row>
    <row r="67" spans="6:6" x14ac:dyDescent="0.25">
      <c r="F67" s="85"/>
    </row>
    <row r="68" spans="6:6" x14ac:dyDescent="0.25">
      <c r="F68" s="85"/>
    </row>
    <row r="69" spans="6:6" x14ac:dyDescent="0.25">
      <c r="F69" s="85"/>
    </row>
    <row r="70" spans="6:6" x14ac:dyDescent="0.25">
      <c r="F70" s="85"/>
    </row>
    <row r="71" spans="6:6" x14ac:dyDescent="0.25">
      <c r="F71" s="85"/>
    </row>
    <row r="72" spans="6:6" x14ac:dyDescent="0.25">
      <c r="F72" s="85"/>
    </row>
    <row r="73" spans="6:6" x14ac:dyDescent="0.25">
      <c r="F73" s="85"/>
    </row>
    <row r="74" spans="6:6" x14ac:dyDescent="0.25">
      <c r="F74" s="85"/>
    </row>
    <row r="75" spans="6:6" x14ac:dyDescent="0.25">
      <c r="F75" s="85"/>
    </row>
    <row r="76" spans="6:6" x14ac:dyDescent="0.25">
      <c r="F76" s="85"/>
    </row>
    <row r="77" spans="6:6" x14ac:dyDescent="0.25">
      <c r="F77" s="85"/>
    </row>
    <row r="78" spans="6:6" x14ac:dyDescent="0.25">
      <c r="F78" s="85"/>
    </row>
    <row r="79" spans="6:6" x14ac:dyDescent="0.25">
      <c r="F79" s="85"/>
    </row>
    <row r="80" spans="6:6" x14ac:dyDescent="0.25">
      <c r="F80" s="85"/>
    </row>
    <row r="81" spans="6:6" x14ac:dyDescent="0.25">
      <c r="F81" s="85"/>
    </row>
    <row r="82" spans="6:6" x14ac:dyDescent="0.25">
      <c r="F82" s="85"/>
    </row>
    <row r="83" spans="6:6" x14ac:dyDescent="0.25">
      <c r="F83" s="85"/>
    </row>
    <row r="84" spans="6:6" x14ac:dyDescent="0.25">
      <c r="F84" s="85"/>
    </row>
    <row r="85" spans="6:6" x14ac:dyDescent="0.25">
      <c r="F85" s="85"/>
    </row>
    <row r="86" spans="6:6" x14ac:dyDescent="0.25">
      <c r="F86" s="85"/>
    </row>
    <row r="87" spans="6:6" x14ac:dyDescent="0.25">
      <c r="F87" s="85"/>
    </row>
    <row r="88" spans="6:6" x14ac:dyDescent="0.25">
      <c r="F88" s="85"/>
    </row>
    <row r="89" spans="6:6" x14ac:dyDescent="0.25">
      <c r="F89" s="85"/>
    </row>
    <row r="90" spans="6:6" x14ac:dyDescent="0.25">
      <c r="F90" s="85"/>
    </row>
    <row r="91" spans="6:6" x14ac:dyDescent="0.25">
      <c r="F91" s="85"/>
    </row>
    <row r="92" spans="6:6" x14ac:dyDescent="0.25">
      <c r="F92" s="85"/>
    </row>
    <row r="93" spans="6:6" x14ac:dyDescent="0.25">
      <c r="F93" s="85"/>
    </row>
    <row r="94" spans="6:6" x14ac:dyDescent="0.25">
      <c r="F94" s="85"/>
    </row>
    <row r="95" spans="6:6" x14ac:dyDescent="0.25">
      <c r="F95" s="85"/>
    </row>
    <row r="96" spans="6:6" x14ac:dyDescent="0.25">
      <c r="F96" s="85"/>
    </row>
    <row r="97" spans="6:6" x14ac:dyDescent="0.25">
      <c r="F97" s="85"/>
    </row>
    <row r="98" spans="6:6" x14ac:dyDescent="0.25">
      <c r="F98" s="85"/>
    </row>
    <row r="99" spans="6:6" x14ac:dyDescent="0.25">
      <c r="F99" s="85"/>
    </row>
    <row r="100" spans="6:6" x14ac:dyDescent="0.25">
      <c r="F100" s="85"/>
    </row>
    <row r="101" spans="6:6" x14ac:dyDescent="0.25">
      <c r="F101" s="85"/>
    </row>
    <row r="102" spans="6:6" x14ac:dyDescent="0.25">
      <c r="F102" s="85"/>
    </row>
    <row r="103" spans="6:6" x14ac:dyDescent="0.25">
      <c r="F103" s="85"/>
    </row>
    <row r="104" spans="6:6" x14ac:dyDescent="0.25">
      <c r="F104" s="85"/>
    </row>
    <row r="105" spans="6:6" x14ac:dyDescent="0.25">
      <c r="F105" s="85"/>
    </row>
    <row r="106" spans="6:6" x14ac:dyDescent="0.25">
      <c r="F106" s="85"/>
    </row>
    <row r="107" spans="6:6" x14ac:dyDescent="0.25">
      <c r="F107" s="85"/>
    </row>
    <row r="108" spans="6:6" x14ac:dyDescent="0.25">
      <c r="F108" s="85"/>
    </row>
    <row r="109" spans="6:6" x14ac:dyDescent="0.25">
      <c r="F109" s="85"/>
    </row>
    <row r="110" spans="6:6" x14ac:dyDescent="0.25">
      <c r="F110" s="85"/>
    </row>
    <row r="111" spans="6:6" x14ac:dyDescent="0.25">
      <c r="F111" s="85"/>
    </row>
    <row r="112" spans="6:6" x14ac:dyDescent="0.25">
      <c r="F112" s="85"/>
    </row>
    <row r="113" spans="6:6" x14ac:dyDescent="0.25">
      <c r="F113" s="85"/>
    </row>
    <row r="114" spans="6:6" x14ac:dyDescent="0.25">
      <c r="F114" s="85"/>
    </row>
    <row r="115" spans="6:6" x14ac:dyDescent="0.25">
      <c r="F115" s="85"/>
    </row>
    <row r="116" spans="6:6" x14ac:dyDescent="0.25">
      <c r="F116" s="85"/>
    </row>
    <row r="117" spans="6:6" x14ac:dyDescent="0.25">
      <c r="F117" s="85"/>
    </row>
    <row r="118" spans="6:6" x14ac:dyDescent="0.25">
      <c r="F118" s="85"/>
    </row>
    <row r="119" spans="6:6" x14ac:dyDescent="0.25">
      <c r="F119" s="85"/>
    </row>
    <row r="120" spans="6:6" x14ac:dyDescent="0.25">
      <c r="F120" s="85"/>
    </row>
    <row r="121" spans="6:6" x14ac:dyDescent="0.25">
      <c r="F121" s="85"/>
    </row>
    <row r="122" spans="6:6" x14ac:dyDescent="0.25">
      <c r="F122" s="85"/>
    </row>
    <row r="123" spans="6:6" x14ac:dyDescent="0.25">
      <c r="F123" s="85"/>
    </row>
    <row r="124" spans="6:6" x14ac:dyDescent="0.25">
      <c r="F124" s="85"/>
    </row>
    <row r="125" spans="6:6" x14ac:dyDescent="0.25">
      <c r="F125" s="85"/>
    </row>
    <row r="126" spans="6:6" x14ac:dyDescent="0.25">
      <c r="F126" s="85"/>
    </row>
    <row r="127" spans="6:6" x14ac:dyDescent="0.25">
      <c r="F127" s="85"/>
    </row>
    <row r="128" spans="6:6" x14ac:dyDescent="0.25">
      <c r="F128" s="85"/>
    </row>
    <row r="129" spans="6:6" x14ac:dyDescent="0.25">
      <c r="F129" s="85"/>
    </row>
    <row r="130" spans="6:6" x14ac:dyDescent="0.25">
      <c r="F130" s="85"/>
    </row>
    <row r="131" spans="6:6" x14ac:dyDescent="0.25">
      <c r="F131" s="85"/>
    </row>
    <row r="132" spans="6:6" x14ac:dyDescent="0.25">
      <c r="F132" s="85"/>
    </row>
    <row r="133" spans="6:6" x14ac:dyDescent="0.25">
      <c r="F133" s="85"/>
    </row>
    <row r="134" spans="6:6" x14ac:dyDescent="0.25">
      <c r="F134" s="85"/>
    </row>
    <row r="135" spans="6:6" x14ac:dyDescent="0.25">
      <c r="F135" s="85"/>
    </row>
    <row r="136" spans="6:6" x14ac:dyDescent="0.25">
      <c r="F136" s="85"/>
    </row>
    <row r="137" spans="6:6" x14ac:dyDescent="0.25">
      <c r="F137" s="85"/>
    </row>
    <row r="138" spans="6:6" x14ac:dyDescent="0.25">
      <c r="F138" s="85"/>
    </row>
    <row r="139" spans="6:6" x14ac:dyDescent="0.25">
      <c r="F139" s="85"/>
    </row>
    <row r="140" spans="6:6" x14ac:dyDescent="0.25">
      <c r="F140" s="85"/>
    </row>
    <row r="141" spans="6:6" x14ac:dyDescent="0.25">
      <c r="F141" s="85"/>
    </row>
    <row r="142" spans="6:6" x14ac:dyDescent="0.25">
      <c r="F142" s="85"/>
    </row>
    <row r="143" spans="6:6" x14ac:dyDescent="0.25">
      <c r="F143" s="85"/>
    </row>
    <row r="144" spans="6:6" x14ac:dyDescent="0.25">
      <c r="F144" s="85"/>
    </row>
    <row r="145" spans="6:6" x14ac:dyDescent="0.25">
      <c r="F145" s="85"/>
    </row>
    <row r="146" spans="6:6" x14ac:dyDescent="0.25">
      <c r="F146" s="85"/>
    </row>
    <row r="147" spans="6:6" x14ac:dyDescent="0.25">
      <c r="F147" s="85"/>
    </row>
    <row r="148" spans="6:6" x14ac:dyDescent="0.25">
      <c r="F148" s="85"/>
    </row>
    <row r="149" spans="6:6" x14ac:dyDescent="0.25">
      <c r="F149" s="85"/>
    </row>
    <row r="150" spans="6:6" x14ac:dyDescent="0.25">
      <c r="F150" s="85"/>
    </row>
    <row r="151" spans="6:6" x14ac:dyDescent="0.25">
      <c r="F151" s="85"/>
    </row>
    <row r="152" spans="6:6" x14ac:dyDescent="0.25">
      <c r="F152" s="85"/>
    </row>
    <row r="153" spans="6:6" x14ac:dyDescent="0.25">
      <c r="F153" s="85"/>
    </row>
    <row r="154" spans="6:6" x14ac:dyDescent="0.25">
      <c r="F154" s="85"/>
    </row>
    <row r="155" spans="6:6" x14ac:dyDescent="0.25">
      <c r="F155" s="85"/>
    </row>
    <row r="156" spans="6:6" x14ac:dyDescent="0.25">
      <c r="F156" s="85"/>
    </row>
    <row r="157" spans="6:6" x14ac:dyDescent="0.25">
      <c r="F157" s="85"/>
    </row>
    <row r="158" spans="6:6" x14ac:dyDescent="0.25">
      <c r="F158" s="85"/>
    </row>
    <row r="159" spans="6:6" x14ac:dyDescent="0.25">
      <c r="F159" s="85"/>
    </row>
    <row r="160" spans="6:6" x14ac:dyDescent="0.25">
      <c r="F160" s="85"/>
    </row>
    <row r="161" spans="6:6" x14ac:dyDescent="0.25">
      <c r="F161" s="85"/>
    </row>
    <row r="162" spans="6:6" x14ac:dyDescent="0.25">
      <c r="F162" s="85"/>
    </row>
    <row r="163" spans="6:6" x14ac:dyDescent="0.25">
      <c r="F163" s="85"/>
    </row>
    <row r="164" spans="6:6" x14ac:dyDescent="0.25">
      <c r="F164" s="85"/>
    </row>
    <row r="165" spans="6:6" x14ac:dyDescent="0.25">
      <c r="F165" s="85"/>
    </row>
    <row r="166" spans="6:6" x14ac:dyDescent="0.25">
      <c r="F166" s="85"/>
    </row>
    <row r="167" spans="6:6" x14ac:dyDescent="0.25">
      <c r="F167" s="85"/>
    </row>
    <row r="168" spans="6:6" x14ac:dyDescent="0.25">
      <c r="F168" s="85"/>
    </row>
    <row r="169" spans="6:6" x14ac:dyDescent="0.25">
      <c r="F169" s="85"/>
    </row>
    <row r="170" spans="6:6" x14ac:dyDescent="0.25">
      <c r="F170" s="85"/>
    </row>
    <row r="171" spans="6:6" x14ac:dyDescent="0.25">
      <c r="F171" s="85"/>
    </row>
    <row r="172" spans="6:6" x14ac:dyDescent="0.25">
      <c r="F172" s="85"/>
    </row>
    <row r="173" spans="6:6" x14ac:dyDescent="0.25">
      <c r="F173" s="85"/>
    </row>
    <row r="174" spans="6:6" x14ac:dyDescent="0.25">
      <c r="F174" s="85"/>
    </row>
    <row r="175" spans="6:6" x14ac:dyDescent="0.25">
      <c r="F175" s="85"/>
    </row>
    <row r="176" spans="6:6" x14ac:dyDescent="0.25">
      <c r="F176" s="85"/>
    </row>
    <row r="177" spans="6:6" x14ac:dyDescent="0.25">
      <c r="F177" s="85"/>
    </row>
    <row r="178" spans="6:6" x14ac:dyDescent="0.25">
      <c r="F178" s="85"/>
    </row>
    <row r="179" spans="6:6" x14ac:dyDescent="0.25">
      <c r="F179" s="85"/>
    </row>
    <row r="180" spans="6:6" x14ac:dyDescent="0.25">
      <c r="F180" s="85"/>
    </row>
    <row r="181" spans="6:6" x14ac:dyDescent="0.25">
      <c r="F181" s="85"/>
    </row>
    <row r="182" spans="6:6" x14ac:dyDescent="0.25">
      <c r="F182" s="85"/>
    </row>
    <row r="183" spans="6:6" x14ac:dyDescent="0.25">
      <c r="F183" s="85"/>
    </row>
    <row r="184" spans="6:6" x14ac:dyDescent="0.25">
      <c r="F184" s="85"/>
    </row>
    <row r="185" spans="6:6" x14ac:dyDescent="0.25">
      <c r="F185" s="85"/>
    </row>
    <row r="186" spans="6:6" x14ac:dyDescent="0.25">
      <c r="F186" s="85"/>
    </row>
    <row r="187" spans="6:6" x14ac:dyDescent="0.25">
      <c r="F187" s="85"/>
    </row>
    <row r="188" spans="6:6" x14ac:dyDescent="0.25">
      <c r="F188" s="85"/>
    </row>
    <row r="189" spans="6:6" x14ac:dyDescent="0.25">
      <c r="F189" s="85"/>
    </row>
    <row r="190" spans="6:6" x14ac:dyDescent="0.25">
      <c r="F190" s="85"/>
    </row>
    <row r="191" spans="6:6" x14ac:dyDescent="0.25">
      <c r="F191" s="85"/>
    </row>
    <row r="192" spans="6:6" x14ac:dyDescent="0.25">
      <c r="F192" s="85"/>
    </row>
    <row r="193" spans="6:6" x14ac:dyDescent="0.25">
      <c r="F193" s="85"/>
    </row>
    <row r="194" spans="6:6" x14ac:dyDescent="0.25">
      <c r="F194" s="85"/>
    </row>
    <row r="195" spans="6:6" x14ac:dyDescent="0.25">
      <c r="F195" s="85"/>
    </row>
    <row r="196" spans="6:6" x14ac:dyDescent="0.25">
      <c r="F196" s="85"/>
    </row>
    <row r="197" spans="6:6" x14ac:dyDescent="0.25">
      <c r="F197" s="85"/>
    </row>
    <row r="198" spans="6:6" x14ac:dyDescent="0.25">
      <c r="F198" s="85"/>
    </row>
    <row r="199" spans="6:6" x14ac:dyDescent="0.25">
      <c r="F199" s="85"/>
    </row>
    <row r="200" spans="6:6" x14ac:dyDescent="0.25">
      <c r="F200" s="85"/>
    </row>
    <row r="201" spans="6:6" x14ac:dyDescent="0.25">
      <c r="F201" s="85"/>
    </row>
    <row r="202" spans="6:6" x14ac:dyDescent="0.25">
      <c r="F202" s="85"/>
    </row>
    <row r="203" spans="6:6" x14ac:dyDescent="0.25">
      <c r="F203" s="85"/>
    </row>
    <row r="204" spans="6:6" x14ac:dyDescent="0.25">
      <c r="F204" s="85"/>
    </row>
    <row r="205" spans="6:6" x14ac:dyDescent="0.25">
      <c r="F205" s="85"/>
    </row>
    <row r="206" spans="6:6" x14ac:dyDescent="0.25">
      <c r="F206" s="85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66"/>
  <sheetViews>
    <sheetView tabSelected="1" zoomScaleNormal="100" workbookViewId="0">
      <pane ySplit="6" topLeftCell="A57" activePane="bottomLeft" state="frozen"/>
      <selection pane="bottomLeft" activeCell="I64" sqref="I64"/>
    </sheetView>
  </sheetViews>
  <sheetFormatPr defaultColWidth="9.1796875" defaultRowHeight="12.5" x14ac:dyDescent="0.25"/>
  <cols>
    <col min="1" max="1" width="7.7265625" style="78" customWidth="1"/>
    <col min="2" max="2" width="50.7265625" style="78" bestFit="1" customWidth="1"/>
    <col min="3" max="3" width="11.81640625" style="78" hidden="1" customWidth="1"/>
    <col min="4" max="4" width="11.7265625" style="78" customWidth="1"/>
    <col min="5" max="5" width="12.54296875" style="78" customWidth="1"/>
    <col min="6" max="6" width="9.1796875" style="78"/>
    <col min="7" max="8" width="9.1796875" style="78" customWidth="1"/>
    <col min="9" max="9" width="9.1796875" style="78"/>
    <col min="10" max="10" width="9.1796875" style="78" customWidth="1"/>
    <col min="11" max="16384" width="9.1796875" style="78"/>
  </cols>
  <sheetData>
    <row r="2" spans="2:5" ht="25" x14ac:dyDescent="0.5">
      <c r="B2" s="167" t="s">
        <v>53</v>
      </c>
    </row>
    <row r="4" spans="2:5" ht="13" x14ac:dyDescent="0.3">
      <c r="B4" s="81"/>
    </row>
    <row r="5" spans="2:5" s="79" customFormat="1" ht="14.25" customHeight="1" x14ac:dyDescent="0.3">
      <c r="B5" s="187"/>
      <c r="C5" s="188"/>
      <c r="D5" s="189" t="s">
        <v>124</v>
      </c>
      <c r="E5" s="189" t="s">
        <v>124</v>
      </c>
    </row>
    <row r="6" spans="2:5" s="80" customFormat="1" ht="39" customHeight="1" x14ac:dyDescent="0.3">
      <c r="B6" s="190"/>
      <c r="C6" s="190"/>
      <c r="D6" s="190" t="s">
        <v>21</v>
      </c>
      <c r="E6" s="191" t="s">
        <v>125</v>
      </c>
    </row>
    <row r="7" spans="2:5" s="81" customFormat="1" ht="13.5" customHeight="1" x14ac:dyDescent="0.3">
      <c r="B7" s="177" t="s">
        <v>25</v>
      </c>
      <c r="C7" s="168"/>
      <c r="D7" s="168"/>
      <c r="E7" s="74">
        <v>3354.8</v>
      </c>
    </row>
    <row r="8" spans="2:5" s="81" customFormat="1" ht="13.5" customHeight="1" x14ac:dyDescent="0.3">
      <c r="B8" s="200" t="s">
        <v>77</v>
      </c>
      <c r="C8" s="201"/>
      <c r="D8" s="201"/>
      <c r="E8" s="202">
        <v>0</v>
      </c>
    </row>
    <row r="9" spans="2:5" s="81" customFormat="1" ht="13.5" customHeight="1" x14ac:dyDescent="0.3">
      <c r="B9" s="177" t="s">
        <v>26</v>
      </c>
      <c r="C9" s="168"/>
      <c r="D9" s="168"/>
      <c r="E9" s="169">
        <f>SUM(E7-E8)</f>
        <v>3354.8</v>
      </c>
    </row>
    <row r="10" spans="2:5" x14ac:dyDescent="0.25">
      <c r="B10" s="179"/>
      <c r="C10" s="179"/>
      <c r="D10" s="179"/>
      <c r="E10" s="179"/>
    </row>
    <row r="11" spans="2:5" ht="13.5" customHeight="1" x14ac:dyDescent="0.3">
      <c r="B11" s="180" t="s">
        <v>16</v>
      </c>
      <c r="C11" s="170"/>
      <c r="D11" s="170"/>
      <c r="E11" s="170"/>
    </row>
    <row r="12" spans="2:5" ht="13.5" customHeight="1" x14ac:dyDescent="0.3">
      <c r="B12" s="180"/>
      <c r="C12" s="170"/>
      <c r="D12" s="170"/>
      <c r="E12" s="170"/>
    </row>
    <row r="13" spans="2:5" x14ac:dyDescent="0.25">
      <c r="B13" s="181" t="s">
        <v>1</v>
      </c>
      <c r="C13" s="170"/>
      <c r="D13" s="171">
        <v>6825</v>
      </c>
      <c r="E13" s="171">
        <f>receiptsandpayment!H124</f>
        <v>4044.31</v>
      </c>
    </row>
    <row r="14" spans="2:5" x14ac:dyDescent="0.25">
      <c r="B14" s="181" t="s">
        <v>104</v>
      </c>
      <c r="C14" s="170"/>
      <c r="D14" s="171"/>
      <c r="E14" s="171">
        <f>receiptsandpayment!I124</f>
        <v>1077.24</v>
      </c>
    </row>
    <row r="15" spans="2:5" x14ac:dyDescent="0.25">
      <c r="B15" s="181" t="s">
        <v>119</v>
      </c>
      <c r="C15" s="170"/>
      <c r="D15" s="171"/>
      <c r="E15" s="171">
        <f>receiptsandpayment!J124</f>
        <v>0.18</v>
      </c>
    </row>
    <row r="16" spans="2:5" x14ac:dyDescent="0.25">
      <c r="B16" s="181" t="s">
        <v>120</v>
      </c>
      <c r="C16" s="170"/>
      <c r="D16" s="171"/>
      <c r="E16" s="171">
        <f>receiptsandpayment!K124</f>
        <v>0.36</v>
      </c>
    </row>
    <row r="17" spans="2:6" x14ac:dyDescent="0.25">
      <c r="B17" s="181" t="s">
        <v>24</v>
      </c>
      <c r="C17" s="172"/>
      <c r="D17" s="171">
        <v>500</v>
      </c>
      <c r="E17" s="171">
        <f>receiptsandpayment!L124</f>
        <v>0</v>
      </c>
    </row>
    <row r="18" spans="2:6" x14ac:dyDescent="0.25">
      <c r="B18" s="181" t="s">
        <v>39</v>
      </c>
      <c r="C18" s="170"/>
      <c r="D18" s="171">
        <f>receiptsandpayment!M124</f>
        <v>0</v>
      </c>
      <c r="E18" s="171">
        <f>receiptsandpayment!M124</f>
        <v>0</v>
      </c>
    </row>
    <row r="19" spans="2:6" x14ac:dyDescent="0.25">
      <c r="B19" s="181" t="s">
        <v>68</v>
      </c>
      <c r="C19" s="170"/>
      <c r="D19" s="171">
        <v>100</v>
      </c>
      <c r="E19" s="171">
        <f>receiptsandpayment!N124</f>
        <v>0</v>
      </c>
    </row>
    <row r="20" spans="2:6" x14ac:dyDescent="0.25">
      <c r="B20" s="181" t="s">
        <v>48</v>
      </c>
      <c r="C20" s="170"/>
      <c r="D20" s="171">
        <v>17882</v>
      </c>
      <c r="E20" s="171">
        <f>receiptsandpayment!O124</f>
        <v>0</v>
      </c>
    </row>
    <row r="21" spans="2:6" x14ac:dyDescent="0.25">
      <c r="B21" s="181" t="s">
        <v>36</v>
      </c>
      <c r="C21" s="170"/>
      <c r="D21" s="171">
        <v>100</v>
      </c>
      <c r="E21" s="171">
        <f>receiptsandpayment!P124</f>
        <v>362.64</v>
      </c>
    </row>
    <row r="22" spans="2:6" s="82" customFormat="1" ht="14" x14ac:dyDescent="0.3">
      <c r="B22" s="182" t="s">
        <v>2</v>
      </c>
      <c r="C22" s="173"/>
      <c r="D22" s="232">
        <f>SUM(D13:D21)</f>
        <v>25407</v>
      </c>
      <c r="E22" s="232">
        <f>SUM(E13:E21)</f>
        <v>5484.7300000000005</v>
      </c>
      <c r="F22" s="78"/>
    </row>
    <row r="23" spans="2:6" ht="14" x14ac:dyDescent="0.3">
      <c r="B23" s="178" t="s">
        <v>105</v>
      </c>
      <c r="C23" s="168"/>
      <c r="D23" s="184"/>
      <c r="E23" s="233">
        <f>SUM(E22)-E19</f>
        <v>5484.7300000000005</v>
      </c>
    </row>
    <row r="24" spans="2:6" ht="13" x14ac:dyDescent="0.3">
      <c r="B24" s="178"/>
      <c r="C24" s="168"/>
      <c r="D24" s="170"/>
      <c r="E24" s="231"/>
    </row>
    <row r="25" spans="2:6" ht="13" x14ac:dyDescent="0.3">
      <c r="B25" s="180" t="s">
        <v>33</v>
      </c>
      <c r="C25" s="170"/>
      <c r="D25" s="170"/>
      <c r="E25" s="170"/>
    </row>
    <row r="26" spans="2:6" ht="13" x14ac:dyDescent="0.3">
      <c r="B26" s="180"/>
      <c r="C26" s="170"/>
      <c r="D26" s="170"/>
      <c r="E26" s="170"/>
    </row>
    <row r="27" spans="2:6" x14ac:dyDescent="0.25">
      <c r="B27" s="181" t="s">
        <v>22</v>
      </c>
      <c r="C27" s="170"/>
      <c r="D27" s="183">
        <v>2600</v>
      </c>
      <c r="E27" s="183">
        <f>receiptsandpayment!Q124</f>
        <v>556.4</v>
      </c>
    </row>
    <row r="28" spans="2:6" x14ac:dyDescent="0.25">
      <c r="B28" s="181" t="s">
        <v>23</v>
      </c>
      <c r="C28" s="170"/>
      <c r="D28" s="183">
        <v>0</v>
      </c>
      <c r="E28" s="184">
        <f>receiptsandpayment!R124</f>
        <v>0</v>
      </c>
    </row>
    <row r="29" spans="2:6" x14ac:dyDescent="0.25">
      <c r="B29" s="181" t="s">
        <v>40</v>
      </c>
      <c r="C29" s="170"/>
      <c r="D29" s="183">
        <v>30</v>
      </c>
      <c r="E29" s="184">
        <f>receiptsandpayment!S124</f>
        <v>0</v>
      </c>
    </row>
    <row r="30" spans="2:6" x14ac:dyDescent="0.25">
      <c r="B30" s="181" t="s">
        <v>34</v>
      </c>
      <c r="C30" s="170"/>
      <c r="D30" s="183">
        <v>100</v>
      </c>
      <c r="E30" s="184">
        <f>receiptsandpayment!T124</f>
        <v>0</v>
      </c>
    </row>
    <row r="31" spans="2:6" x14ac:dyDescent="0.25">
      <c r="B31" s="181" t="s">
        <v>50</v>
      </c>
      <c r="C31" s="170"/>
      <c r="D31" s="183">
        <v>60</v>
      </c>
      <c r="E31" s="184">
        <f>receiptsandpayment!U124</f>
        <v>53.28</v>
      </c>
    </row>
    <row r="32" spans="2:6" x14ac:dyDescent="0.25">
      <c r="B32" s="181" t="s">
        <v>17</v>
      </c>
      <c r="C32" s="170"/>
      <c r="D32" s="183">
        <v>300</v>
      </c>
      <c r="E32" s="184">
        <f>receiptsandpayment!V124</f>
        <v>0</v>
      </c>
    </row>
    <row r="33" spans="2:6" x14ac:dyDescent="0.25">
      <c r="B33" s="181" t="s">
        <v>35</v>
      </c>
      <c r="C33" s="170"/>
      <c r="D33" s="183">
        <v>35</v>
      </c>
      <c r="E33" s="184">
        <f>receiptsandpayment!W124</f>
        <v>0</v>
      </c>
    </row>
    <row r="34" spans="2:6" x14ac:dyDescent="0.25">
      <c r="B34" s="181" t="s">
        <v>27</v>
      </c>
      <c r="C34" s="170"/>
      <c r="D34" s="183">
        <v>30</v>
      </c>
      <c r="E34" s="184">
        <f>receiptsandpayment!X124</f>
        <v>150</v>
      </c>
    </row>
    <row r="35" spans="2:6" x14ac:dyDescent="0.25">
      <c r="B35" s="181" t="s">
        <v>49</v>
      </c>
      <c r="C35" s="170"/>
      <c r="D35" s="183">
        <v>1400</v>
      </c>
      <c r="E35" s="184">
        <f>receiptsandpayment!Y124</f>
        <v>510</v>
      </c>
    </row>
    <row r="36" spans="2:6" x14ac:dyDescent="0.25">
      <c r="B36" s="181" t="s">
        <v>55</v>
      </c>
      <c r="C36" s="170"/>
      <c r="D36" s="183">
        <v>384</v>
      </c>
      <c r="E36" s="184">
        <f>receiptsandpayment!Z124</f>
        <v>0</v>
      </c>
    </row>
    <row r="37" spans="2:6" x14ac:dyDescent="0.25">
      <c r="B37" s="181" t="s">
        <v>57</v>
      </c>
      <c r="C37" s="170"/>
      <c r="D37" s="183">
        <v>7000</v>
      </c>
      <c r="E37" s="184">
        <f>receiptsandpayment!AA124</f>
        <v>0</v>
      </c>
    </row>
    <row r="38" spans="2:6" x14ac:dyDescent="0.25">
      <c r="B38" s="181" t="s">
        <v>45</v>
      </c>
      <c r="C38" s="170"/>
      <c r="D38" s="183">
        <v>160</v>
      </c>
      <c r="E38" s="184">
        <f>receiptsandpayment!AB124</f>
        <v>0</v>
      </c>
    </row>
    <row r="39" spans="2:6" x14ac:dyDescent="0.25">
      <c r="B39" s="181" t="s">
        <v>56</v>
      </c>
      <c r="C39" s="170"/>
      <c r="D39" s="183">
        <v>250</v>
      </c>
      <c r="E39" s="184">
        <f>receiptsandpayment!AC124</f>
        <v>0</v>
      </c>
    </row>
    <row r="40" spans="2:6" ht="25" x14ac:dyDescent="0.25">
      <c r="B40" s="192" t="s">
        <v>63</v>
      </c>
      <c r="C40" s="170"/>
      <c r="D40" s="183">
        <v>750</v>
      </c>
      <c r="E40" s="184">
        <f>receiptsandpayment!AD124</f>
        <v>362.64</v>
      </c>
    </row>
    <row r="41" spans="2:6" x14ac:dyDescent="0.25">
      <c r="B41" s="192" t="s">
        <v>103</v>
      </c>
      <c r="C41" s="170"/>
      <c r="D41" s="183" t="s">
        <v>65</v>
      </c>
      <c r="E41" s="184">
        <f>receiptsandpayment!AE124</f>
        <v>0</v>
      </c>
    </row>
    <row r="42" spans="2:6" x14ac:dyDescent="0.25">
      <c r="B42" s="192" t="s">
        <v>118</v>
      </c>
      <c r="C42" s="170"/>
      <c r="D42" s="183" t="s">
        <v>65</v>
      </c>
      <c r="E42" s="184">
        <f>receiptsandpayment!AF124</f>
        <v>8.5</v>
      </c>
    </row>
    <row r="43" spans="2:6" x14ac:dyDescent="0.25">
      <c r="B43" s="181" t="s">
        <v>18</v>
      </c>
      <c r="C43" s="170"/>
      <c r="D43" s="183" t="s">
        <v>65</v>
      </c>
      <c r="E43" s="184">
        <f>receiptsandpayment!AE125</f>
        <v>0</v>
      </c>
      <c r="F43" s="84"/>
    </row>
    <row r="44" spans="2:6" x14ac:dyDescent="0.25">
      <c r="B44" s="181" t="s">
        <v>68</v>
      </c>
      <c r="C44" s="170"/>
      <c r="D44" s="183" t="s">
        <v>65</v>
      </c>
      <c r="E44" s="184">
        <v>0</v>
      </c>
      <c r="F44" s="84"/>
    </row>
    <row r="45" spans="2:6" x14ac:dyDescent="0.25">
      <c r="B45" s="181" t="s">
        <v>64</v>
      </c>
      <c r="C45" s="170"/>
      <c r="D45" s="184">
        <v>500</v>
      </c>
      <c r="E45" s="184">
        <v>0</v>
      </c>
    </row>
    <row r="46" spans="2:6" x14ac:dyDescent="0.25">
      <c r="B46" s="181"/>
      <c r="C46" s="170"/>
      <c r="D46" s="183"/>
      <c r="E46" s="184"/>
    </row>
    <row r="47" spans="2:6" s="83" customFormat="1" ht="14" x14ac:dyDescent="0.3">
      <c r="B47" s="178" t="s">
        <v>2</v>
      </c>
      <c r="C47" s="174"/>
      <c r="D47" s="184">
        <f>SUM(D27:D45)</f>
        <v>13599</v>
      </c>
      <c r="E47" s="184">
        <f>SUM(E27:E45)</f>
        <v>1640.8199999999997</v>
      </c>
      <c r="F47" s="78"/>
    </row>
    <row r="48" spans="2:6" s="83" customFormat="1" ht="14" x14ac:dyDescent="0.3">
      <c r="B48" s="181" t="s">
        <v>105</v>
      </c>
      <c r="C48" s="174"/>
      <c r="D48" s="184"/>
      <c r="E48" s="184">
        <f>SUM(E47)-E44</f>
        <v>1640.8199999999997</v>
      </c>
      <c r="F48" s="78"/>
    </row>
    <row r="49" spans="2:6" s="83" customFormat="1" ht="14" x14ac:dyDescent="0.3">
      <c r="B49" s="178"/>
      <c r="C49" s="174"/>
      <c r="D49" s="184"/>
      <c r="E49" s="184"/>
      <c r="F49" s="78"/>
    </row>
    <row r="50" spans="2:6" s="82" customFormat="1" ht="14" x14ac:dyDescent="0.3">
      <c r="B50" s="185" t="s">
        <v>19</v>
      </c>
      <c r="C50" s="173" t="e">
        <f>C22-#REF!</f>
        <v>#REF!</v>
      </c>
      <c r="D50" s="173">
        <f>SUM(D22-D47)</f>
        <v>11808</v>
      </c>
      <c r="E50" s="173">
        <f>SUM(E22-E47)</f>
        <v>3843.9100000000008</v>
      </c>
    </row>
    <row r="51" spans="2:6" s="83" customFormat="1" ht="14" x14ac:dyDescent="0.3">
      <c r="B51" s="186"/>
      <c r="C51" s="174"/>
      <c r="D51" s="174"/>
      <c r="E51" s="174"/>
    </row>
    <row r="52" spans="2:6" s="83" customFormat="1" ht="14" x14ac:dyDescent="0.3">
      <c r="B52" s="182" t="s">
        <v>20</v>
      </c>
      <c r="C52" s="173"/>
      <c r="D52" s="173">
        <f>D9+D50</f>
        <v>11808</v>
      </c>
      <c r="E52" s="173">
        <f>E7+E50</f>
        <v>7198.7100000000009</v>
      </c>
    </row>
    <row r="54" spans="2:6" ht="13" x14ac:dyDescent="0.3">
      <c r="B54" s="194" t="s">
        <v>28</v>
      </c>
      <c r="C54" s="195"/>
      <c r="D54" s="195"/>
      <c r="E54" s="189" t="s">
        <v>113</v>
      </c>
    </row>
    <row r="55" spans="2:6" ht="13" x14ac:dyDescent="0.3">
      <c r="B55" s="180"/>
      <c r="C55" s="179"/>
      <c r="D55" s="179"/>
      <c r="E55" s="175"/>
    </row>
    <row r="56" spans="2:6" ht="14" x14ac:dyDescent="0.3">
      <c r="B56" s="181" t="s">
        <v>126</v>
      </c>
      <c r="C56" s="186"/>
      <c r="D56" s="179"/>
      <c r="E56" s="183">
        <v>3354.8</v>
      </c>
    </row>
    <row r="57" spans="2:6" ht="14" x14ac:dyDescent="0.3">
      <c r="B57" s="176" t="s">
        <v>29</v>
      </c>
      <c r="C57" s="186"/>
      <c r="D57" s="179"/>
      <c r="E57" s="176">
        <f>E22</f>
        <v>5484.7300000000005</v>
      </c>
    </row>
    <row r="58" spans="2:6" ht="14" x14ac:dyDescent="0.3">
      <c r="B58" s="176" t="s">
        <v>30</v>
      </c>
      <c r="C58" s="186"/>
      <c r="D58" s="179"/>
      <c r="E58" s="176">
        <f>E47</f>
        <v>1640.8199999999997</v>
      </c>
    </row>
    <row r="59" spans="2:6" ht="14" x14ac:dyDescent="0.3">
      <c r="B59" s="177" t="s">
        <v>31</v>
      </c>
      <c r="C59" s="186"/>
      <c r="D59" s="179"/>
      <c r="E59" s="177">
        <f>SUM(E56+E57-E58)</f>
        <v>7198.7100000000009</v>
      </c>
    </row>
    <row r="60" spans="2:6" ht="14" x14ac:dyDescent="0.3">
      <c r="C60" s="83"/>
    </row>
    <row r="61" spans="2:6" ht="14" x14ac:dyDescent="0.3">
      <c r="B61" s="194" t="s">
        <v>32</v>
      </c>
      <c r="C61" s="196"/>
      <c r="D61" s="195"/>
      <c r="E61" s="195"/>
    </row>
    <row r="62" spans="2:6" ht="14" x14ac:dyDescent="0.3">
      <c r="B62" s="180"/>
      <c r="C62" s="186"/>
      <c r="D62" s="179"/>
      <c r="E62" s="179"/>
    </row>
    <row r="63" spans="2:6" ht="14" x14ac:dyDescent="0.3">
      <c r="B63" s="179" t="s">
        <v>112</v>
      </c>
      <c r="C63" s="186"/>
      <c r="D63" s="181"/>
      <c r="E63" s="94">
        <v>6580.65</v>
      </c>
    </row>
    <row r="64" spans="2:6" ht="14" x14ac:dyDescent="0.3">
      <c r="B64" s="179" t="s">
        <v>116</v>
      </c>
      <c r="C64" s="186"/>
      <c r="D64" s="181"/>
      <c r="E64" s="94">
        <v>201.19</v>
      </c>
    </row>
    <row r="65" spans="2:5" ht="14" x14ac:dyDescent="0.3">
      <c r="B65" s="179" t="s">
        <v>117</v>
      </c>
      <c r="C65" s="186"/>
      <c r="D65" s="181"/>
      <c r="E65" s="94">
        <v>416.87</v>
      </c>
    </row>
    <row r="66" spans="2:5" ht="13" x14ac:dyDescent="0.3">
      <c r="B66" s="178" t="s">
        <v>123</v>
      </c>
      <c r="C66" s="179"/>
      <c r="D66" s="179"/>
      <c r="E66" s="178">
        <f>SUM(E63:E65)</f>
        <v>7198.7099999999991</v>
      </c>
    </row>
  </sheetData>
  <phoneticPr fontId="2" type="noConversion"/>
  <pageMargins left="0.35433070866141736" right="0.31496062992125984" top="0.35433070866141736" bottom="0.35433070866141736" header="0.23622047244094491" footer="0.23622047244094491"/>
  <pageSetup paperSize="9" fitToHeight="0" orientation="portrait" cellComments="asDisplayed" horizontalDpi="4294967293" verticalDpi="4294967293" r:id="rId1"/>
  <headerFooter alignWithMargins="0">
    <oddHeader xml:space="preserve">&amp;C
&amp;R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E32"/>
  <sheetViews>
    <sheetView topLeftCell="A16" workbookViewId="0">
      <selection activeCell="G29" sqref="G29"/>
    </sheetView>
  </sheetViews>
  <sheetFormatPr defaultRowHeight="12.5" x14ac:dyDescent="0.25"/>
  <cols>
    <col min="2" max="2" width="42.1796875" customWidth="1"/>
    <col min="3" max="3" width="22" bestFit="1" customWidth="1"/>
    <col min="5" max="5" width="11.1796875" customWidth="1"/>
  </cols>
  <sheetData>
    <row r="2" spans="1:5" ht="25" x14ac:dyDescent="0.5">
      <c r="B2" s="167" t="s">
        <v>72</v>
      </c>
    </row>
    <row r="5" spans="1:5" ht="13" x14ac:dyDescent="0.3">
      <c r="B5" s="187"/>
      <c r="C5" s="188"/>
      <c r="D5" s="189" t="s">
        <v>94</v>
      </c>
      <c r="E5" s="189" t="s">
        <v>94</v>
      </c>
    </row>
    <row r="6" spans="1:5" ht="39" x14ac:dyDescent="0.3">
      <c r="B6" s="190"/>
      <c r="C6" s="190"/>
      <c r="D6" s="190" t="s">
        <v>21</v>
      </c>
      <c r="E6" s="191" t="s">
        <v>95</v>
      </c>
    </row>
    <row r="7" spans="1:5" ht="14" x14ac:dyDescent="0.3">
      <c r="B7" s="206" t="s">
        <v>71</v>
      </c>
      <c r="C7" s="205"/>
      <c r="D7" s="205"/>
      <c r="E7" s="205"/>
    </row>
    <row r="8" spans="1:5" x14ac:dyDescent="0.25">
      <c r="B8" s="197" t="s">
        <v>73</v>
      </c>
      <c r="C8" s="198"/>
      <c r="D8" s="199">
        <v>20</v>
      </c>
      <c r="E8" s="199">
        <f>SUM(E12:E15)</f>
        <v>7.67</v>
      </c>
    </row>
    <row r="9" spans="1:5" x14ac:dyDescent="0.25">
      <c r="B9" s="197" t="s">
        <v>74</v>
      </c>
      <c r="C9" s="198"/>
      <c r="D9" s="199">
        <v>150</v>
      </c>
      <c r="E9" s="199">
        <f>SUM(E17:E21)</f>
        <v>121.36000000000001</v>
      </c>
    </row>
    <row r="11" spans="1:5" ht="13" x14ac:dyDescent="0.3">
      <c r="A11" s="205"/>
      <c r="B11" s="209" t="s">
        <v>69</v>
      </c>
      <c r="C11" s="58"/>
      <c r="D11" s="58"/>
      <c r="E11" s="59"/>
    </row>
    <row r="12" spans="1:5" x14ac:dyDescent="0.25">
      <c r="A12" s="234"/>
      <c r="B12" s="208" t="s">
        <v>69</v>
      </c>
      <c r="C12" s="58"/>
      <c r="D12" s="58"/>
      <c r="E12" s="59">
        <v>3.76</v>
      </c>
    </row>
    <row r="13" spans="1:5" x14ac:dyDescent="0.25">
      <c r="A13" s="234"/>
      <c r="B13" s="208" t="s">
        <v>69</v>
      </c>
      <c r="C13" s="58"/>
      <c r="D13" s="58"/>
      <c r="E13" s="59">
        <v>3.91</v>
      </c>
    </row>
    <row r="14" spans="1:5" x14ac:dyDescent="0.25">
      <c r="A14" s="234"/>
      <c r="B14" s="208" t="s">
        <v>69</v>
      </c>
      <c r="C14" s="58"/>
      <c r="D14" s="58"/>
      <c r="E14" s="59"/>
    </row>
    <row r="15" spans="1:5" x14ac:dyDescent="0.25">
      <c r="A15" s="234"/>
      <c r="B15" s="208" t="s">
        <v>69</v>
      </c>
      <c r="C15" s="58"/>
      <c r="D15" s="58"/>
      <c r="E15" s="59"/>
    </row>
    <row r="16" spans="1:5" ht="13" x14ac:dyDescent="0.3">
      <c r="A16" s="205"/>
      <c r="B16" s="209" t="s">
        <v>76</v>
      </c>
      <c r="C16" s="58"/>
      <c r="D16" s="58"/>
      <c r="E16" s="59"/>
    </row>
    <row r="17" spans="1:5" x14ac:dyDescent="0.25">
      <c r="A17" s="205"/>
      <c r="B17" s="207"/>
      <c r="C17" s="58"/>
      <c r="D17" s="58"/>
      <c r="E17" s="59"/>
    </row>
    <row r="18" spans="1:5" x14ac:dyDescent="0.25">
      <c r="A18" s="205"/>
      <c r="B18" s="208" t="s">
        <v>101</v>
      </c>
      <c r="C18" s="58"/>
      <c r="D18" s="58"/>
      <c r="E18" s="59">
        <v>39.99</v>
      </c>
    </row>
    <row r="19" spans="1:5" x14ac:dyDescent="0.25">
      <c r="A19" s="205"/>
      <c r="B19" s="208" t="s">
        <v>101</v>
      </c>
      <c r="C19" s="58"/>
      <c r="D19" s="58"/>
      <c r="E19" s="59">
        <v>39.99</v>
      </c>
    </row>
    <row r="20" spans="1:5" x14ac:dyDescent="0.25">
      <c r="A20" s="205"/>
      <c r="B20" s="208" t="s">
        <v>101</v>
      </c>
      <c r="C20" s="58"/>
      <c r="D20" s="58"/>
      <c r="E20" s="59">
        <v>41.38</v>
      </c>
    </row>
    <row r="21" spans="1:5" x14ac:dyDescent="0.25">
      <c r="A21" s="205"/>
      <c r="B21" s="208" t="s">
        <v>101</v>
      </c>
      <c r="C21" s="58"/>
      <c r="D21" s="58"/>
      <c r="E21" s="59"/>
    </row>
    <row r="23" spans="1:5" ht="14" x14ac:dyDescent="0.3">
      <c r="B23" s="206" t="s">
        <v>70</v>
      </c>
    </row>
    <row r="25" spans="1:5" x14ac:dyDescent="0.25">
      <c r="B25" s="197" t="s">
        <v>75</v>
      </c>
      <c r="C25" s="198"/>
      <c r="D25" s="203" t="s">
        <v>65</v>
      </c>
      <c r="E25" s="204">
        <f>SUM(E27:E28)</f>
        <v>0</v>
      </c>
    </row>
    <row r="27" spans="1:5" x14ac:dyDescent="0.25">
      <c r="B27" s="207"/>
      <c r="C27" s="134"/>
      <c r="D27" s="76"/>
      <c r="E27" s="130"/>
    </row>
    <row r="29" spans="1:5" ht="14" x14ac:dyDescent="0.3">
      <c r="B29" s="181" t="s">
        <v>107</v>
      </c>
      <c r="C29" s="186"/>
      <c r="D29" s="179"/>
      <c r="E29" s="144">
        <v>1131.45</v>
      </c>
    </row>
    <row r="30" spans="1:5" ht="14" x14ac:dyDescent="0.3">
      <c r="B30" s="176" t="s">
        <v>29</v>
      </c>
      <c r="C30" s="186"/>
      <c r="D30" s="179"/>
      <c r="E30" s="176">
        <f>SUM(E8:E9)</f>
        <v>129.03</v>
      </c>
    </row>
    <row r="31" spans="1:5" ht="14" x14ac:dyDescent="0.3">
      <c r="B31" s="176" t="s">
        <v>30</v>
      </c>
      <c r="C31" s="186"/>
      <c r="D31" s="179"/>
      <c r="E31" s="176">
        <f>SUM(E25)</f>
        <v>0</v>
      </c>
    </row>
    <row r="32" spans="1:5" ht="14" x14ac:dyDescent="0.3">
      <c r="B32" s="178" t="s">
        <v>121</v>
      </c>
      <c r="C32" s="186"/>
      <c r="D32" s="181"/>
      <c r="E32" s="210">
        <f>SUM(E29+E30)-E31</f>
        <v>1260.48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workbookViewId="0">
      <selection activeCell="L11" sqref="L11"/>
    </sheetView>
  </sheetViews>
  <sheetFormatPr defaultRowHeight="12.5" x14ac:dyDescent="0.25"/>
  <cols>
    <col min="6" max="6" width="8.81640625" bestFit="1" customWidth="1"/>
    <col min="7" max="7" width="9.81640625" bestFit="1" customWidth="1"/>
  </cols>
  <sheetData>
    <row r="1" spans="1:14" ht="14.5" x14ac:dyDescent="0.35">
      <c r="A1" s="137" t="s">
        <v>53</v>
      </c>
      <c r="E1" s="138"/>
      <c r="G1" s="138"/>
    </row>
    <row r="2" spans="1:14" ht="14.5" x14ac:dyDescent="0.35">
      <c r="A2" s="137" t="s">
        <v>96</v>
      </c>
      <c r="E2" s="138"/>
      <c r="G2" s="138"/>
    </row>
    <row r="3" spans="1:14" x14ac:dyDescent="0.25">
      <c r="E3" s="138"/>
      <c r="G3" s="138"/>
    </row>
    <row r="4" spans="1:14" ht="14.5" x14ac:dyDescent="0.35">
      <c r="A4" s="137" t="s">
        <v>62</v>
      </c>
      <c r="E4" s="138"/>
      <c r="F4" s="137"/>
      <c r="G4" s="137"/>
      <c r="I4" s="137"/>
    </row>
    <row r="5" spans="1:14" ht="14.5" x14ac:dyDescent="0.35">
      <c r="A5" s="136" t="s">
        <v>61</v>
      </c>
      <c r="E5" s="143" t="e">
        <f>Budget!#REF!</f>
        <v>#REF!</v>
      </c>
      <c r="F5" s="139"/>
      <c r="G5" s="84"/>
      <c r="I5" s="84"/>
    </row>
    <row r="6" spans="1:14" ht="13" thickBot="1" x14ac:dyDescent="0.3">
      <c r="A6" s="136" t="s">
        <v>46</v>
      </c>
      <c r="E6" s="145" t="e">
        <f>Budget!#REF!</f>
        <v>#REF!</v>
      </c>
      <c r="F6" s="138"/>
      <c r="G6" s="138"/>
    </row>
    <row r="7" spans="1:14" ht="15" thickBot="1" x14ac:dyDescent="0.4">
      <c r="A7" s="136" t="s">
        <v>97</v>
      </c>
      <c r="E7" s="140" t="e">
        <f>SUM(E5:E6)</f>
        <v>#REF!</v>
      </c>
      <c r="F7" s="141" t="e">
        <f>SUM(E5:E6)-G5</f>
        <v>#REF!</v>
      </c>
      <c r="G7" s="138"/>
    </row>
    <row r="8" spans="1:14" ht="13" thickTop="1" x14ac:dyDescent="0.25">
      <c r="E8" s="138"/>
      <c r="G8" s="138"/>
    </row>
    <row r="9" spans="1:14" x14ac:dyDescent="0.25">
      <c r="E9" s="138"/>
      <c r="G9" s="138"/>
    </row>
    <row r="10" spans="1:14" ht="14.5" x14ac:dyDescent="0.35">
      <c r="A10" s="137" t="s">
        <v>41</v>
      </c>
      <c r="E10" s="138"/>
      <c r="G10" s="138"/>
    </row>
    <row r="11" spans="1:14" ht="13" x14ac:dyDescent="0.3">
      <c r="A11" s="136" t="s">
        <v>78</v>
      </c>
      <c r="E11" s="138"/>
      <c r="G11" s="215">
        <v>13334.96</v>
      </c>
    </row>
    <row r="12" spans="1:14" x14ac:dyDescent="0.25">
      <c r="A12" t="s">
        <v>42</v>
      </c>
      <c r="E12" s="138"/>
      <c r="G12" s="138">
        <f>Budget!E57</f>
        <v>5484.7300000000005</v>
      </c>
    </row>
    <row r="13" spans="1:14" x14ac:dyDescent="0.25">
      <c r="A13" t="s">
        <v>43</v>
      </c>
      <c r="E13" s="138"/>
      <c r="G13" s="142">
        <f>Budget!E58</f>
        <v>1640.8199999999997</v>
      </c>
    </row>
    <row r="14" spans="1:14" ht="13" thickBot="1" x14ac:dyDescent="0.3">
      <c r="A14" s="136" t="s">
        <v>98</v>
      </c>
      <c r="E14" s="138"/>
      <c r="G14" s="140">
        <f>SUM(G11:G12)-G13</f>
        <v>17178.87</v>
      </c>
      <c r="N14" s="84"/>
    </row>
    <row r="15" spans="1:14" ht="13" thickTop="1" x14ac:dyDescent="0.25"/>
  </sheetData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FEF4-212B-45CC-8A23-D55323C2D8BD}">
  <dimension ref="A1:AJ32"/>
  <sheetViews>
    <sheetView topLeftCell="A5" workbookViewId="0">
      <selection activeCell="A24" sqref="A24:XFD32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ht="15.75" customHeight="1" x14ac:dyDescent="0.25">
      <c r="A1" s="245" t="s">
        <v>81</v>
      </c>
      <c r="B1" s="247" t="s">
        <v>44</v>
      </c>
      <c r="C1" s="247" t="s">
        <v>94</v>
      </c>
      <c r="D1" s="248" t="s">
        <v>82</v>
      </c>
      <c r="E1" s="250" t="s">
        <v>83</v>
      </c>
    </row>
    <row r="2" spans="1:12" ht="13" thickBot="1" x14ac:dyDescent="0.3">
      <c r="A2" s="246"/>
      <c r="B2" s="240"/>
      <c r="C2" s="240"/>
      <c r="D2" s="249"/>
      <c r="E2" s="240"/>
    </row>
    <row r="3" spans="1:12" ht="15.75" customHeight="1" x14ac:dyDescent="0.25">
      <c r="A3" s="237" t="s">
        <v>84</v>
      </c>
      <c r="B3" s="239">
        <v>6825</v>
      </c>
      <c r="C3" s="239"/>
      <c r="D3" s="241">
        <f>C3-B3</f>
        <v>-6825</v>
      </c>
      <c r="E3" s="243" t="s">
        <v>85</v>
      </c>
    </row>
    <row r="4" spans="1:12" ht="13" thickBot="1" x14ac:dyDescent="0.3">
      <c r="A4" s="238"/>
      <c r="B4" s="240"/>
      <c r="C4" s="240"/>
      <c r="D4" s="242"/>
      <c r="E4" s="244"/>
    </row>
    <row r="5" spans="1:12" ht="15.75" customHeight="1" x14ac:dyDescent="0.25">
      <c r="A5" s="237" t="s">
        <v>86</v>
      </c>
      <c r="B5" s="239">
        <v>253</v>
      </c>
      <c r="C5" s="239"/>
      <c r="D5" s="241">
        <f t="shared" ref="D5" si="0">C5-B5</f>
        <v>-253</v>
      </c>
      <c r="E5" s="243" t="s">
        <v>85</v>
      </c>
    </row>
    <row r="6" spans="1:12" ht="15" thickBot="1" x14ac:dyDescent="0.4">
      <c r="A6" s="251"/>
      <c r="B6" s="240"/>
      <c r="C6" s="240"/>
      <c r="D6" s="242"/>
      <c r="E6" s="244"/>
      <c r="J6" s="137"/>
      <c r="L6" s="137"/>
    </row>
    <row r="7" spans="1:12" ht="15.75" customHeight="1" x14ac:dyDescent="0.25">
      <c r="A7" s="238" t="s">
        <v>87</v>
      </c>
      <c r="B7" s="239">
        <v>2592</v>
      </c>
      <c r="C7" s="239"/>
      <c r="D7" s="241">
        <f t="shared" ref="D7" si="1">C7-B7</f>
        <v>-2592</v>
      </c>
      <c r="E7" s="243" t="s">
        <v>85</v>
      </c>
    </row>
    <row r="8" spans="1:12" ht="13" thickBot="1" x14ac:dyDescent="0.3">
      <c r="A8" s="238"/>
      <c r="B8" s="240"/>
      <c r="C8" s="240"/>
      <c r="D8" s="242"/>
      <c r="E8" s="244"/>
    </row>
    <row r="9" spans="1:12" ht="15.75" customHeight="1" x14ac:dyDescent="0.25">
      <c r="A9" s="237" t="s">
        <v>88</v>
      </c>
      <c r="B9" s="239">
        <v>0</v>
      </c>
      <c r="C9" s="239"/>
      <c r="D9" s="241">
        <f t="shared" ref="D9" si="2">C9-B9</f>
        <v>0</v>
      </c>
      <c r="E9" s="243" t="s">
        <v>85</v>
      </c>
    </row>
    <row r="10" spans="1:12" ht="13" thickBot="1" x14ac:dyDescent="0.3">
      <c r="A10" s="251"/>
      <c r="B10" s="240"/>
      <c r="C10" s="240"/>
      <c r="D10" s="242"/>
      <c r="E10" s="244"/>
    </row>
    <row r="11" spans="1:12" ht="15.75" customHeight="1" x14ac:dyDescent="0.25">
      <c r="A11" s="238" t="s">
        <v>89</v>
      </c>
      <c r="B11" s="239">
        <v>8847</v>
      </c>
      <c r="C11" s="239"/>
      <c r="D11" s="241">
        <f t="shared" ref="D11" si="3">C11-B11</f>
        <v>-8847</v>
      </c>
      <c r="E11" s="243" t="s">
        <v>85</v>
      </c>
    </row>
    <row r="12" spans="1:12" ht="13" thickBot="1" x14ac:dyDescent="0.3">
      <c r="A12" s="238"/>
      <c r="B12" s="240"/>
      <c r="C12" s="240"/>
      <c r="D12" s="242"/>
      <c r="E12" s="244"/>
    </row>
    <row r="13" spans="1:12" ht="15.75" customHeight="1" x14ac:dyDescent="0.25">
      <c r="A13" s="237" t="s">
        <v>90</v>
      </c>
      <c r="B13" s="239">
        <v>13335</v>
      </c>
      <c r="C13" s="239"/>
      <c r="D13" s="241">
        <f t="shared" ref="D13" si="4">C13-B13</f>
        <v>-13335</v>
      </c>
      <c r="E13" s="243" t="s">
        <v>85</v>
      </c>
    </row>
    <row r="14" spans="1:12" ht="13" thickBot="1" x14ac:dyDescent="0.3">
      <c r="A14" s="251"/>
      <c r="B14" s="240"/>
      <c r="C14" s="240"/>
      <c r="D14" s="242"/>
      <c r="E14" s="244"/>
    </row>
    <row r="15" spans="1:12" ht="15.75" customHeight="1" x14ac:dyDescent="0.25">
      <c r="A15" s="238" t="s">
        <v>91</v>
      </c>
      <c r="B15" s="239">
        <v>18118</v>
      </c>
      <c r="C15" s="239"/>
      <c r="D15" s="241">
        <f t="shared" ref="D15" si="5">C15-B15</f>
        <v>-18118</v>
      </c>
      <c r="E15" s="243" t="s">
        <v>85</v>
      </c>
    </row>
    <row r="16" spans="1:12" ht="13" thickBot="1" x14ac:dyDescent="0.3">
      <c r="A16" s="238"/>
      <c r="B16" s="240"/>
      <c r="C16" s="240"/>
      <c r="D16" s="242"/>
      <c r="E16" s="244"/>
    </row>
    <row r="17" spans="1:36" ht="15.75" customHeight="1" x14ac:dyDescent="0.25">
      <c r="A17" s="237" t="s">
        <v>92</v>
      </c>
      <c r="B17" s="239">
        <v>0</v>
      </c>
      <c r="C17" s="239"/>
      <c r="D17" s="252">
        <f t="shared" ref="D17" si="6">C17-B17</f>
        <v>0</v>
      </c>
      <c r="E17" s="243" t="s">
        <v>85</v>
      </c>
    </row>
    <row r="18" spans="1:36" ht="13" thickBot="1" x14ac:dyDescent="0.3">
      <c r="A18" s="251"/>
      <c r="B18" s="240"/>
      <c r="C18" s="240"/>
      <c r="D18" s="253"/>
      <c r="E18" s="244"/>
    </row>
    <row r="23" spans="1:36" ht="15" thickBot="1" x14ac:dyDescent="0.4">
      <c r="J23" s="211">
        <f>SUM(J7:J22)</f>
        <v>0</v>
      </c>
    </row>
    <row r="24" spans="1:36" s="7" customFormat="1" ht="13.5" thickTop="1" x14ac:dyDescent="0.3">
      <c r="A24" s="61">
        <v>45537</v>
      </c>
      <c r="B24" s="58" t="s">
        <v>69</v>
      </c>
      <c r="C24" s="58"/>
      <c r="D24" s="212" t="s">
        <v>52</v>
      </c>
      <c r="E24" s="76"/>
      <c r="F24" s="5">
        <v>43.5</v>
      </c>
      <c r="G24" s="226">
        <v>0.12</v>
      </c>
      <c r="H24" s="148"/>
      <c r="I24" s="148"/>
      <c r="J24" s="149">
        <v>43.5</v>
      </c>
      <c r="K24" s="149">
        <v>0.12</v>
      </c>
      <c r="L24" s="149"/>
      <c r="M24" s="149"/>
      <c r="N24" s="149"/>
      <c r="O24" s="149"/>
      <c r="P24" s="149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1"/>
      <c r="AH24" s="50"/>
      <c r="AI24" s="15"/>
      <c r="AJ24" s="11"/>
    </row>
    <row r="25" spans="1:36" s="7" customFormat="1" ht="13" x14ac:dyDescent="0.3">
      <c r="A25" s="61">
        <v>45539</v>
      </c>
      <c r="B25" s="58" t="s">
        <v>108</v>
      </c>
      <c r="C25" s="58"/>
      <c r="D25" s="212" t="s">
        <v>52</v>
      </c>
      <c r="E25" s="128">
        <v>167.99</v>
      </c>
      <c r="F25" s="5"/>
      <c r="G25" s="226"/>
      <c r="H25" s="148"/>
      <c r="I25" s="148"/>
      <c r="J25" s="149"/>
      <c r="K25" s="149"/>
      <c r="L25" s="149"/>
      <c r="M25" s="149"/>
      <c r="N25" s="149"/>
      <c r="O25" s="149"/>
      <c r="P25" s="149">
        <v>167.99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1"/>
      <c r="AH25" s="50"/>
      <c r="AI25" s="15"/>
      <c r="AJ25" s="11"/>
    </row>
    <row r="26" spans="1:36" s="7" customFormat="1" ht="13" x14ac:dyDescent="0.3">
      <c r="A26" s="61">
        <v>45540</v>
      </c>
      <c r="B26" s="58" t="s">
        <v>109</v>
      </c>
      <c r="C26" s="58"/>
      <c r="D26" s="212" t="s">
        <v>52</v>
      </c>
      <c r="E26" s="128"/>
      <c r="F26" s="5"/>
      <c r="G26" s="226">
        <v>1750</v>
      </c>
      <c r="H26" s="148"/>
      <c r="I26" s="148"/>
      <c r="J26" s="149"/>
      <c r="K26" s="149"/>
      <c r="L26" s="149"/>
      <c r="M26" s="149">
        <v>1750</v>
      </c>
      <c r="N26" s="149"/>
      <c r="O26" s="149"/>
      <c r="P26" s="149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1"/>
      <c r="AH26" s="50"/>
      <c r="AI26" s="15"/>
      <c r="AJ26" s="11"/>
    </row>
    <row r="27" spans="1:36" s="7" customFormat="1" ht="13" x14ac:dyDescent="0.3">
      <c r="A27" s="61">
        <v>45552</v>
      </c>
      <c r="B27" s="58" t="s">
        <v>110</v>
      </c>
      <c r="C27" s="58"/>
      <c r="D27" s="212" t="s">
        <v>52</v>
      </c>
      <c r="E27" s="128"/>
      <c r="F27" s="5"/>
      <c r="G27" s="226">
        <v>300</v>
      </c>
      <c r="H27" s="148"/>
      <c r="I27" s="148"/>
      <c r="J27" s="149"/>
      <c r="K27" s="149"/>
      <c r="L27" s="149"/>
      <c r="M27" s="149">
        <v>300</v>
      </c>
      <c r="N27" s="149"/>
      <c r="O27" s="149"/>
      <c r="P27" s="149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1"/>
      <c r="AH27" s="50"/>
      <c r="AI27" s="15"/>
      <c r="AJ27" s="11"/>
    </row>
    <row r="28" spans="1:36" s="7" customFormat="1" ht="13" x14ac:dyDescent="0.3">
      <c r="A28" s="61">
        <v>45544</v>
      </c>
      <c r="B28" s="58" t="s">
        <v>67</v>
      </c>
      <c r="C28" s="58"/>
      <c r="D28" s="212" t="s">
        <v>52</v>
      </c>
      <c r="E28" s="128">
        <v>400</v>
      </c>
      <c r="F28" s="130">
        <v>400</v>
      </c>
      <c r="G28" s="226"/>
      <c r="H28" s="148"/>
      <c r="I28" s="148"/>
      <c r="J28" s="149"/>
      <c r="K28" s="149"/>
      <c r="L28" s="149"/>
      <c r="M28" s="149"/>
      <c r="N28" s="149">
        <v>400</v>
      </c>
      <c r="O28" s="149"/>
      <c r="P28" s="149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1">
        <v>400</v>
      </c>
      <c r="AH28" s="50"/>
      <c r="AI28" s="15"/>
      <c r="AJ28" s="11"/>
    </row>
    <row r="29" spans="1:36" s="7" customFormat="1" ht="38" x14ac:dyDescent="0.3">
      <c r="A29" s="61">
        <v>45548</v>
      </c>
      <c r="B29" s="134" t="s">
        <v>93</v>
      </c>
      <c r="C29" s="58"/>
      <c r="D29" s="212" t="s">
        <v>52</v>
      </c>
      <c r="E29" s="128">
        <v>3583</v>
      </c>
      <c r="F29" s="130"/>
      <c r="G29" s="229"/>
      <c r="H29" s="148">
        <v>3583</v>
      </c>
      <c r="I29" s="148"/>
      <c r="J29" s="149"/>
      <c r="K29" s="149"/>
      <c r="L29" s="149"/>
      <c r="M29" s="149"/>
      <c r="N29" s="149"/>
      <c r="O29" s="149"/>
      <c r="P29" s="149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1"/>
      <c r="AH29" s="50"/>
      <c r="AI29" s="15"/>
      <c r="AJ29" s="11"/>
    </row>
    <row r="30" spans="1:36" s="7" customFormat="1" ht="13" x14ac:dyDescent="0.3">
      <c r="A30" s="61">
        <v>45547</v>
      </c>
      <c r="B30" s="58" t="s">
        <v>100</v>
      </c>
      <c r="C30" s="58"/>
      <c r="D30" s="212" t="s">
        <v>52</v>
      </c>
      <c r="E30" s="76">
        <v>900</v>
      </c>
      <c r="F30" s="59"/>
      <c r="G30" s="135"/>
      <c r="H30" s="148"/>
      <c r="I30" s="148"/>
      <c r="J30" s="149"/>
      <c r="K30" s="149"/>
      <c r="L30" s="149"/>
      <c r="M30" s="149"/>
      <c r="N30" s="149"/>
      <c r="O30" s="149"/>
      <c r="P30" s="149"/>
      <c r="Q30" s="160"/>
      <c r="R30" s="160"/>
      <c r="S30" s="160"/>
      <c r="T30" s="160"/>
      <c r="U30" s="160"/>
      <c r="V30" s="160"/>
      <c r="W30" s="160"/>
      <c r="X30" s="160"/>
      <c r="Y30" s="160">
        <v>900</v>
      </c>
      <c r="Z30" s="160"/>
      <c r="AA30" s="160"/>
      <c r="AB30" s="160"/>
      <c r="AC30" s="160"/>
      <c r="AD30" s="160"/>
      <c r="AE30" s="160"/>
      <c r="AF30" s="160"/>
      <c r="AG30" s="161"/>
      <c r="AH30" s="50"/>
      <c r="AI30" s="15"/>
      <c r="AJ30" s="11"/>
    </row>
    <row r="31" spans="1:36" s="7" customFormat="1" ht="13" x14ac:dyDescent="0.3">
      <c r="A31" s="61">
        <v>45565</v>
      </c>
      <c r="B31" s="58" t="s">
        <v>106</v>
      </c>
      <c r="C31" s="58"/>
      <c r="D31" s="212" t="s">
        <v>52</v>
      </c>
      <c r="E31" s="76">
        <v>216</v>
      </c>
      <c r="F31" s="130"/>
      <c r="G31" s="229"/>
      <c r="H31" s="148"/>
      <c r="I31" s="148"/>
      <c r="J31" s="149"/>
      <c r="K31" s="149"/>
      <c r="L31" s="149"/>
      <c r="M31" s="149"/>
      <c r="N31" s="149"/>
      <c r="O31" s="149"/>
      <c r="P31" s="149"/>
      <c r="Q31" s="160">
        <v>216</v>
      </c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1"/>
      <c r="AH31" s="50"/>
      <c r="AI31" s="15"/>
      <c r="AJ31" s="11"/>
    </row>
    <row r="32" spans="1:36" s="7" customFormat="1" ht="13" x14ac:dyDescent="0.3">
      <c r="A32" s="61">
        <v>45565</v>
      </c>
      <c r="B32" s="58" t="s">
        <v>111</v>
      </c>
      <c r="C32" s="58"/>
      <c r="D32" s="212" t="s">
        <v>52</v>
      </c>
      <c r="E32" s="76"/>
      <c r="F32" s="130"/>
      <c r="G32" s="229">
        <v>50</v>
      </c>
      <c r="H32" s="148"/>
      <c r="I32" s="148"/>
      <c r="J32" s="149"/>
      <c r="K32" s="149"/>
      <c r="L32" s="149"/>
      <c r="M32" s="149"/>
      <c r="N32" s="149"/>
      <c r="O32" s="149"/>
      <c r="P32" s="149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>
        <v>50</v>
      </c>
      <c r="AF32" s="160"/>
      <c r="AG32" s="161"/>
      <c r="AH32" s="50">
        <f>SUM(Q24:AG32)</f>
        <v>1566</v>
      </c>
      <c r="AI32" s="15">
        <f>SUM(H24:P32)</f>
        <v>6244.6100000000006</v>
      </c>
      <c r="AJ32" s="11"/>
    </row>
  </sheetData>
  <mergeCells count="45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A2"/>
    <mergeCell ref="B1:B2"/>
    <mergeCell ref="C1:C2"/>
    <mergeCell ref="D1:D2"/>
    <mergeCell ref="E1:E2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receiptsandpayment</vt:lpstr>
      <vt:lpstr>bankrec</vt:lpstr>
      <vt:lpstr>Budget</vt:lpstr>
      <vt:lpstr>Nicholas Almond</vt:lpstr>
      <vt:lpstr>End of Year Bank Rec</vt:lpstr>
      <vt:lpstr>Explanation of Variances</vt:lpstr>
      <vt:lpstr>bankrec!Print_Area</vt:lpstr>
      <vt:lpstr>Budget!Print_Area</vt:lpstr>
      <vt:lpstr>receiptsandpayment!Print_Area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2024-01-30T16:45:52Z</cp:lastPrinted>
  <dcterms:created xsi:type="dcterms:W3CDTF">2006-05-23T16:49:17Z</dcterms:created>
  <dcterms:modified xsi:type="dcterms:W3CDTF">2026-06-01T11:27:11Z</dcterms:modified>
</cp:coreProperties>
</file>